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9740" activeTab="0"/>
  </bookViews>
  <sheets>
    <sheet name="STATO PATRIMONIALE" sheetId="1" r:id="rId1"/>
    <sheet name="CONTO ECONOMICO" sheetId="2" r:id="rId2"/>
    <sheet name="RENDICONTO FINANZIARIO" sheetId="3" r:id="rId3"/>
    <sheet name="ATTIVO PATRIMONIALE" sheetId="4" r:id="rId4"/>
    <sheet name="COMPOSIZIONE CREDITI" sheetId="5" r:id="rId5"/>
    <sheet name="PASSIVO PATRIMONIALE" sheetId="6" r:id="rId6"/>
    <sheet name="COMPOSIZIONE DEBITI" sheetId="7" r:id="rId7"/>
    <sheet name="ANALISI DEI RICAVI" sheetId="8" r:id="rId8"/>
    <sheet name="PROVENTI PROPRI" sheetId="9" r:id="rId9"/>
    <sheet name="CONTRIBUTI" sheetId="10" r:id="rId10"/>
    <sheet name="ALTRI PROVENTI" sheetId="11" r:id="rId11"/>
    <sheet name="ANALISI DEI COSTI" sheetId="12" r:id="rId12"/>
    <sheet name="COSTI DEL PERSONALE" sheetId="13" r:id="rId13"/>
    <sheet name="COSTI GESTIONE CORRENTE" sheetId="14" r:id="rId14"/>
    <sheet name="CASH FLOW" sheetId="15" r:id="rId15"/>
  </sheets>
  <definedNames>
    <definedName name="_xlnm.Print_Area" localSheetId="10">'ALTRI PROVENTI'!$A$1:$J$43</definedName>
    <definedName name="_xlnm.Print_Titles" localSheetId="1">'CONTO ECONOMICO'!$1:$3</definedName>
  </definedNames>
  <calcPr fullCalcOnLoad="1"/>
</workbook>
</file>

<file path=xl/sharedStrings.xml><?xml version="1.0" encoding="utf-8"?>
<sst xmlns="http://schemas.openxmlformats.org/spreadsheetml/2006/main" count="121" uniqueCount="117">
  <si>
    <t/>
  </si>
  <si>
    <t xml:space="preserve">   1) Ammortamenti immobilizzazioni immateriali</t>
  </si>
  <si>
    <t xml:space="preserve">   2) Ammortamenti immobilizzazioni materiali</t>
  </si>
  <si>
    <t xml:space="preserve">   3) Svalutazione immobilizzazioni</t>
  </si>
  <si>
    <t xml:space="preserve">   4) Svalutazioni dei crediti compresi nell'attivo circolante e nelle disponibilità liquide</t>
  </si>
  <si>
    <t xml:space="preserve"> RISULTATO DELL'ESERCIZIO</t>
  </si>
  <si>
    <t>RICAVI</t>
  </si>
  <si>
    <t>TOTALE COSTI</t>
  </si>
  <si>
    <t>PROVENTI FINANZIARI</t>
  </si>
  <si>
    <t>PROVENTI STRAORDINARI</t>
  </si>
  <si>
    <t>PROVENTI PROPRI</t>
  </si>
  <si>
    <t>CONTRIBUTI</t>
  </si>
  <si>
    <t>TOTALE RICAVI</t>
  </si>
  <si>
    <t>COSTI</t>
  </si>
  <si>
    <t>COSTI DEL PERSONALE</t>
  </si>
  <si>
    <t>Costi del personale dedicato alla ricerca e alla didattica:</t>
  </si>
  <si>
    <t>Costi del personale dirigente e tecnico amministrativo</t>
  </si>
  <si>
    <t>COSTI DELLA GESTIONE CORRENTE</t>
  </si>
  <si>
    <t>AMMORTAMENTI E SVALUTAZIONI</t>
  </si>
  <si>
    <t>ACCANTONAMENTI PER RISCHI E ONERI</t>
  </si>
  <si>
    <t>ONERI DIVERSI DI GESTIONE</t>
  </si>
  <si>
    <t>ONERI FINANZIARI</t>
  </si>
  <si>
    <t>RETTIFICHE DI VALORE DI ATTIVITA' FINANZIARIE</t>
  </si>
  <si>
    <t>ONERI STRAORDINARI</t>
  </si>
  <si>
    <t>IMPOSTE SUL REDDITO DELL'ESERCIZIO CORRENTI, DIFFERITE, ANTICIPATE</t>
  </si>
  <si>
    <t>ALTRI PROVENTI E RICAVI DIVERSI</t>
  </si>
  <si>
    <t>Proventi per la didattica</t>
  </si>
  <si>
    <t>Proventi da Ricerche commissionate e trasferimento tecnologico</t>
  </si>
  <si>
    <t>Proventi da Ricerche con finanziamenti competitivi</t>
  </si>
  <si>
    <t>Contributi Miur e altre Amministrazioni centrali</t>
  </si>
  <si>
    <t>Contributi Regioni e Province autonome</t>
  </si>
  <si>
    <t>Contributi altre Amministrazioni locali</t>
  </si>
  <si>
    <t>Contributi da Università</t>
  </si>
  <si>
    <t>Contributi da altri (pubblici)</t>
  </si>
  <si>
    <t>Contributi da altri (privati)</t>
  </si>
  <si>
    <t>docenti / ricercatori</t>
  </si>
  <si>
    <t>collaborazioni scientifiche (collaboratori, assegnisti, ecc)</t>
  </si>
  <si>
    <t>docenti a contratto</t>
  </si>
  <si>
    <t>esperti linguistici</t>
  </si>
  <si>
    <t>altro personale dedicato alla didattica e alla ricerca</t>
  </si>
  <si>
    <t>Costi per sostegno agli studenti</t>
  </si>
  <si>
    <t>Costi per il diritto allo studio</t>
  </si>
  <si>
    <t>Costi per la ricerca e l'attività editoriale</t>
  </si>
  <si>
    <t>Trasferimenti a partner di progetti coordinati</t>
  </si>
  <si>
    <t>Acquisto materiale consumo per laboratori</t>
  </si>
  <si>
    <t>Acquisto di libri, periodici e materiale bibliografico</t>
  </si>
  <si>
    <t>Acquisto di servizi e collaborazioni tecnico gestionali</t>
  </si>
  <si>
    <t>Acquisto altri materiali</t>
  </si>
  <si>
    <t>Costi per godimento beni di terzi</t>
  </si>
  <si>
    <t>Altri costi</t>
  </si>
  <si>
    <t>Concessioni, licenze, marchi e diritti simili</t>
  </si>
  <si>
    <t>Immobilizzazioni in corso e acconti</t>
  </si>
  <si>
    <t>Altre immobilizzazioni immateriali</t>
  </si>
  <si>
    <t>Terreni e fabbricati</t>
  </si>
  <si>
    <t>Impianti e attrezzature</t>
  </si>
  <si>
    <t>Attrezzature scientifiche</t>
  </si>
  <si>
    <t>Patrimonio librario, opere d'arte, d'antiquariato e museali</t>
  </si>
  <si>
    <t>Mobili e arredi</t>
  </si>
  <si>
    <t>Altre immobilizzazioni materiali</t>
  </si>
  <si>
    <t>CREDITI</t>
  </si>
  <si>
    <t>Crediti verso MIUR e altre Amministrazioni centrali</t>
  </si>
  <si>
    <t>Crediti verso Regioni e Province Autonome</t>
  </si>
  <si>
    <t>Crediti verso altre Amministrazioni locali</t>
  </si>
  <si>
    <t>Crediti verso Università</t>
  </si>
  <si>
    <t>Crediti verso studenti per tasse e contributi</t>
  </si>
  <si>
    <t>Crediti verso altri (pubblici)</t>
  </si>
  <si>
    <t>Crediti verso altri (privati)</t>
  </si>
  <si>
    <t>DISPONIBILITA' LIQUIDE</t>
  </si>
  <si>
    <t>RATEI E RISCONTI ATTIVI</t>
  </si>
  <si>
    <t>ATTIVO PATRIMONIALE</t>
  </si>
  <si>
    <t>IMMOBILIZZAZIONI IMMATERIALI</t>
  </si>
  <si>
    <t>IMMOBILIZZAZIONI MATERIALI</t>
  </si>
  <si>
    <t>IMMOBILIZZAZIONI FINANZIARIE</t>
  </si>
  <si>
    <t xml:space="preserve"> PASSIVO PATRIMONIALE</t>
  </si>
  <si>
    <t>PATRIMONIO VINCOLATO</t>
  </si>
  <si>
    <t>PATRIMONIO NON VINCOLATO</t>
  </si>
  <si>
    <t>PATRIMONIO NETTO</t>
  </si>
  <si>
    <t>FONDI PER RISCHI E ONERI</t>
  </si>
  <si>
    <t>TRATTAMENTO DI FINE RAPPORTO DI LAVORO SUBORDINATO</t>
  </si>
  <si>
    <t>DEBITI</t>
  </si>
  <si>
    <t>Mutui e Debiti verso banche</t>
  </si>
  <si>
    <t>Debiti verso Regione e Province Autonome</t>
  </si>
  <si>
    <t>Debiti verso MIUR e altre Amministrazioni centrali</t>
  </si>
  <si>
    <t>Debiti verso altre Amministrazioni locali</t>
  </si>
  <si>
    <t>Debiti verso Università</t>
  </si>
  <si>
    <t>Debiti verso studenti</t>
  </si>
  <si>
    <t>Debiti verso fornitori</t>
  </si>
  <si>
    <t>Debiti verso dipendenti</t>
  </si>
  <si>
    <t>RATEI E RISCONTI PASSIVI E CONTRIBUTI AGLI INVESTIMENTI</t>
  </si>
  <si>
    <t>FLUSSO DI CASSA (CASH FLOW) DELLA GESTIONE OPERATIVA</t>
  </si>
  <si>
    <t>FLUSSO MONETARIO (CASH FLOW) DA ATTIVITA' DI INVESTIMENTO/DISINVESTIMENTO</t>
  </si>
  <si>
    <t>FLUSSO MONETARIO (CASH FLOW) DA ATTIVITA' DI FINANZIAMENTO</t>
  </si>
  <si>
    <t xml:space="preserve">FLUSSO MONETARIO (CASH FLOW) DELL'ESERCIZIO </t>
  </si>
  <si>
    <t>TOTALE ATTIVO</t>
  </si>
  <si>
    <t>TOTALE PASSIVO</t>
  </si>
  <si>
    <t>UNIVERSITA' DEGLI STUDI DI PERUGIA</t>
  </si>
  <si>
    <t>Fitti attivi</t>
  </si>
  <si>
    <t>Ricavi diversi</t>
  </si>
  <si>
    <t xml:space="preserve">Utilizzo fondi oneri retribuzione personale </t>
  </si>
  <si>
    <t>Utilizzo di riserve di Patrimonio Netto derivanti dalla contabilità finanziaria</t>
  </si>
  <si>
    <t>Ricavi per sterilizzazione ammortamenti beni acquisiti in regime di contabilità finanziaria</t>
  </si>
  <si>
    <t>Costi di impianto, di ampliamento e di sviluppo</t>
  </si>
  <si>
    <t>Diritti di brevetto e diritti di utilizzazione delle opere di ingegno</t>
  </si>
  <si>
    <t>FONDO DI DOTAZIONE DELL'ATENEO</t>
  </si>
  <si>
    <t>Debiti verso società o enti controllati</t>
  </si>
  <si>
    <t>Crediti verso società ed enti controllati</t>
  </si>
  <si>
    <t>Contratti/convenzioni/accordi programma</t>
  </si>
  <si>
    <t xml:space="preserve">Altre vendite di beni e servizi </t>
  </si>
  <si>
    <t>BILANCIO UNICO DI ATENEO 2018 - STATO PATRIMONIALE</t>
  </si>
  <si>
    <t>RATEI ATTIVI PER PROGETTI E RICERCHE IN CORSO</t>
  </si>
  <si>
    <t>Debiti verso l'Unione Europea e il Resto del Mondo</t>
  </si>
  <si>
    <t>Crediti verso l'Unione Europea e il Resto del Mondo</t>
  </si>
  <si>
    <t>Altri debiti</t>
  </si>
  <si>
    <t>RISCONTI PASSIVI PER PROGETTI E RICERCHE IN CORSO</t>
  </si>
  <si>
    <t>BILANCIO UNICO DI ATENEO 2018 - CONTO ECONOMICO</t>
  </si>
  <si>
    <t>Contributi dall'Unione Europea e dal Resto del Mondo</t>
  </si>
  <si>
    <t>RENDICONTO FINANZIARIO 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</si>
</sst>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2">
    <font>
      <sz val="10"/>
      <name val="Arial"/>
      <family val="0"/>
    </font>
    <font>
      <sz val="10"/>
      <name val="SansSerif"/>
      <family val="0"/>
    </font>
    <font>
      <b/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8"/>
      <name val="Calibri"/>
      <family val="0"/>
    </font>
    <font>
      <b/>
      <sz val="9"/>
      <color indexed="63"/>
      <name val="Calibri"/>
      <family val="0"/>
    </font>
    <font>
      <sz val="9"/>
      <color indexed="63"/>
      <name val="Calibri"/>
      <family val="0"/>
    </font>
    <font>
      <b/>
      <sz val="9"/>
      <color indexed="9"/>
      <name val="Calibri"/>
      <family val="0"/>
    </font>
    <font>
      <b/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0"/>
    </font>
    <font>
      <b/>
      <sz val="14"/>
      <color indexed="63"/>
      <name val="Calibri"/>
      <family val="0"/>
    </font>
    <font>
      <b/>
      <sz val="18"/>
      <color indexed="63"/>
      <name val="Calibri"/>
      <family val="0"/>
    </font>
    <font>
      <b/>
      <sz val="14.1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</cellStyleXfs>
  <cellXfs count="42">
    <xf numFmtId="0" fontId="0" fillId="0" borderId="0" xfId="0" applyNumberFormat="1" applyFont="1" applyFill="1" applyBorder="1" applyAlignment="1">
      <alignment/>
    </xf>
    <xf numFmtId="0" fontId="0" fillId="0" borderId="0" xfId="46" applyNumberFormat="1" applyFont="1" applyFill="1" applyBorder="1" applyAlignment="1">
      <alignment/>
    </xf>
    <xf numFmtId="0" fontId="5" fillId="0" borderId="10" xfId="46" applyNumberFormat="1" applyFont="1" applyFill="1" applyBorder="1" applyAlignment="1" applyProtection="1">
      <alignment horizontal="left" vertical="center" wrapText="1"/>
      <protection/>
    </xf>
    <xf numFmtId="0" fontId="2" fillId="0" borderId="10" xfId="46" applyNumberFormat="1" applyFont="1" applyFill="1" applyBorder="1" applyAlignment="1" applyProtection="1">
      <alignment horizontal="center" vertical="center" wrapText="1"/>
      <protection/>
    </xf>
    <xf numFmtId="0" fontId="7" fillId="0" borderId="10" xfId="46" applyNumberFormat="1" applyFont="1" applyFill="1" applyBorder="1" applyAlignment="1" applyProtection="1">
      <alignment horizontal="right" vertical="center" wrapText="1"/>
      <protection/>
    </xf>
    <xf numFmtId="0" fontId="2" fillId="0" borderId="10" xfId="46" applyNumberFormat="1" applyFont="1" applyFill="1" applyBorder="1" applyAlignment="1" applyProtection="1">
      <alignment horizontal="left" vertical="center" wrapText="1"/>
      <protection/>
    </xf>
    <xf numFmtId="4" fontId="2" fillId="0" borderId="10" xfId="46" applyNumberFormat="1" applyFont="1" applyFill="1" applyBorder="1" applyAlignment="1" applyProtection="1">
      <alignment horizontal="right" vertical="center" wrapText="1"/>
      <protection/>
    </xf>
    <xf numFmtId="0" fontId="8" fillId="0" borderId="10" xfId="46" applyNumberFormat="1" applyFont="1" applyFill="1" applyBorder="1" applyAlignment="1" applyProtection="1">
      <alignment horizontal="left" vertical="center" wrapText="1"/>
      <protection/>
    </xf>
    <xf numFmtId="4" fontId="8" fillId="0" borderId="10" xfId="46" applyNumberFormat="1" applyFont="1" applyFill="1" applyBorder="1" applyAlignment="1" applyProtection="1">
      <alignment horizontal="right" vertical="center" wrapText="1"/>
      <protection/>
    </xf>
    <xf numFmtId="0" fontId="8" fillId="0" borderId="10" xfId="46" applyNumberFormat="1" applyFont="1" applyFill="1" applyBorder="1" applyAlignment="1" applyProtection="1">
      <alignment horizontal="left" vertical="center" wrapText="1"/>
      <protection/>
    </xf>
    <xf numFmtId="4" fontId="8" fillId="0" borderId="10" xfId="46" applyNumberFormat="1" applyFont="1" applyFill="1" applyBorder="1" applyAlignment="1" applyProtection="1">
      <alignment horizontal="right" vertical="center" wrapText="1"/>
      <protection/>
    </xf>
    <xf numFmtId="0" fontId="2" fillId="0" borderId="10" xfId="46" applyNumberFormat="1" applyFont="1" applyFill="1" applyBorder="1" applyAlignment="1" applyProtection="1">
      <alignment horizontal="left" vertical="center" wrapText="1"/>
      <protection/>
    </xf>
    <xf numFmtId="4" fontId="3" fillId="0" borderId="10" xfId="46" applyNumberFormat="1" applyFont="1" applyFill="1" applyBorder="1" applyAlignment="1" applyProtection="1">
      <alignment horizontal="right" vertical="center" wrapText="1"/>
      <protection/>
    </xf>
    <xf numFmtId="0" fontId="0" fillId="0" borderId="10" xfId="46" applyNumberFormat="1" applyFont="1" applyFill="1" applyBorder="1" applyAlignment="1">
      <alignment/>
    </xf>
    <xf numFmtId="0" fontId="6" fillId="0" borderId="0" xfId="46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9" borderId="10" xfId="46" applyNumberFormat="1" applyFont="1" applyFill="1" applyBorder="1" applyAlignment="1">
      <alignment horizontal="center" vertical="center"/>
    </xf>
    <xf numFmtId="0" fontId="6" fillId="9" borderId="11" xfId="46" applyNumberFormat="1" applyFont="1" applyFill="1" applyBorder="1" applyAlignment="1">
      <alignment horizontal="center" vertical="center"/>
    </xf>
    <xf numFmtId="0" fontId="6" fillId="9" borderId="12" xfId="46" applyNumberFormat="1" applyFont="1" applyFill="1" applyBorder="1" applyAlignment="1">
      <alignment horizontal="center" vertical="center"/>
    </xf>
    <xf numFmtId="0" fontId="6" fillId="9" borderId="13" xfId="46" applyNumberFormat="1" applyFont="1" applyFill="1" applyBorder="1" applyAlignment="1">
      <alignment horizontal="center" vertical="center"/>
    </xf>
    <xf numFmtId="0" fontId="6" fillId="9" borderId="14" xfId="46" applyNumberFormat="1" applyFont="1" applyFill="1" applyBorder="1" applyAlignment="1">
      <alignment horizontal="center" vertical="center"/>
    </xf>
    <xf numFmtId="0" fontId="6" fillId="9" borderId="15" xfId="46" applyNumberFormat="1" applyFont="1" applyFill="1" applyBorder="1" applyAlignment="1">
      <alignment horizontal="center" vertical="center"/>
    </xf>
    <xf numFmtId="0" fontId="6" fillId="9" borderId="16" xfId="46" applyNumberFormat="1" applyFont="1" applyFill="1" applyBorder="1" applyAlignment="1">
      <alignment horizontal="center" vertical="center"/>
    </xf>
    <xf numFmtId="0" fontId="5" fillId="9" borderId="10" xfId="0" applyNumberFormat="1" applyFont="1" applyFill="1" applyBorder="1" applyAlignment="1">
      <alignment horizontal="center" vertical="center"/>
    </xf>
    <xf numFmtId="0" fontId="4" fillId="9" borderId="10" xfId="0" applyNumberFormat="1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333333"/>
                </a:solidFill>
              </a:rPr>
              <a:t>BILANCIO UNICO DI ATENEO 2018                                                                                                COMPOSIZIONE  ATTIVO PATRIMONIALE</a:t>
            </a:r>
          </a:p>
        </c:rich>
      </c:tx>
      <c:layout>
        <c:manualLayout>
          <c:xMode val="factor"/>
          <c:yMode val="factor"/>
          <c:x val="-0.001"/>
          <c:y val="-0.016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5"/>
          <c:y val="0.16325"/>
          <c:w val="0.85425"/>
          <c:h val="0.748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explosion val="10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BDD7EE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333333"/>
                        </a:solidFill>
                      </a:rPr>
                      <a:t>IMMOBILIZZAZIONI MATERIALI
50,37%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('STATO PATRIMONIALE'!$A$5,'STATO PATRIMONIALE'!$A$11,'STATO PATRIMONIALE'!$A$19,'STATO PATRIMONIALE'!$A$20:$A$21,'STATO PATRIMONIALE'!$A$33:$A$35)</c:f>
              <c:strCache>
                <c:ptCount val="8"/>
                <c:pt idx="0">
                  <c:v>IMMOBILIZZAZIONI IMMATERIALI</c:v>
                </c:pt>
                <c:pt idx="1">
                  <c:v>IMMOBILIZZAZIONI MATERIALI</c:v>
                </c:pt>
                <c:pt idx="2">
                  <c:v>IMMOBILIZZAZIONI FINANZIARIE</c:v>
                </c:pt>
                <c:pt idx="3">
                  <c:v>0</c:v>
                </c:pt>
                <c:pt idx="4">
                  <c:v>CREDITI</c:v>
                </c:pt>
                <c:pt idx="5">
                  <c:v>DISPONIBILITA' LIQUIDE</c:v>
                </c:pt>
                <c:pt idx="6">
                  <c:v>RATEI E RISCONTI ATTIVI</c:v>
                </c:pt>
                <c:pt idx="7">
                  <c:v>RATEI ATTIVI PER PROGETTI E RICERCHE IN CORSO</c:v>
                </c:pt>
              </c:strCache>
            </c:strRef>
          </c:cat>
          <c:val>
            <c:numRef>
              <c:f>('STATO PATRIMONIALE'!$B$5,'STATO PATRIMONIALE'!$B$11,'STATO PATRIMONIALE'!$B$19,'STATO PATRIMONIALE'!$B$20:$B$21,'STATO PATRIMONIALE'!$B$33:$B$35)</c:f>
              <c:numCache>
                <c:ptCount val="8"/>
                <c:pt idx="0">
                  <c:v>1060241.73</c:v>
                </c:pt>
                <c:pt idx="1">
                  <c:v>195073431.87</c:v>
                </c:pt>
                <c:pt idx="2">
                  <c:v>32182.11</c:v>
                </c:pt>
                <c:pt idx="4">
                  <c:v>38420661.059999995</c:v>
                </c:pt>
                <c:pt idx="5">
                  <c:v>140339996.01</c:v>
                </c:pt>
                <c:pt idx="6">
                  <c:v>482619.64</c:v>
                </c:pt>
                <c:pt idx="7">
                  <c:v>11915483.46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333333"/>
                </a:solidFill>
              </a:rPr>
              <a:t>BILANCIO UNICO DI ATENEO 2018
</a:t>
            </a:r>
            <a:r>
              <a:rPr lang="en-US" cap="none" sz="1500" b="1" i="0" u="none" baseline="0">
                <a:solidFill>
                  <a:srgbClr val="333333"/>
                </a:solidFill>
              </a:rPr>
              <a:t>ANALISI DEI COSTI DEL PERSONALE </a:t>
            </a:r>
          </a:p>
        </c:rich>
      </c:tx>
      <c:layout>
        <c:manualLayout>
          <c:xMode val="factor"/>
          <c:yMode val="factor"/>
          <c:x val="-0.001"/>
          <c:y val="-0.01725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2025"/>
          <c:w val="0.97925"/>
          <c:h val="0.86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55A11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cat>
            <c:strRef>
              <c:f>'CONTO ECONOMICO'!$B$24:$B$29</c:f>
              <c:strCache>
                <c:ptCount val="6"/>
                <c:pt idx="0">
                  <c:v>docenti / ricercatori</c:v>
                </c:pt>
                <c:pt idx="1">
                  <c:v>collaborazioni scientifiche (collaboratori, assegnisti, ecc)</c:v>
                </c:pt>
                <c:pt idx="2">
                  <c:v>docenti a contratto</c:v>
                </c:pt>
                <c:pt idx="3">
                  <c:v>esperti linguistici</c:v>
                </c:pt>
                <c:pt idx="4">
                  <c:v>altro personale dedicato alla didattica e alla ricerca</c:v>
                </c:pt>
                <c:pt idx="5">
                  <c:v>Costi del personale dirigente e tecnico amministrativo</c:v>
                </c:pt>
              </c:strCache>
            </c:strRef>
          </c:cat>
          <c:val>
            <c:numRef>
              <c:f>'CONTO ECONOMICO'!$C$24:$C$29</c:f>
              <c:numCache>
                <c:ptCount val="6"/>
                <c:pt idx="0">
                  <c:v>75601589.35</c:v>
                </c:pt>
                <c:pt idx="1">
                  <c:v>5389677.44</c:v>
                </c:pt>
                <c:pt idx="2">
                  <c:v>329382.14</c:v>
                </c:pt>
                <c:pt idx="3">
                  <c:v>944708.26</c:v>
                </c:pt>
                <c:pt idx="4">
                  <c:v>13347.96</c:v>
                </c:pt>
                <c:pt idx="5">
                  <c:v>40934139.76</c:v>
                </c:pt>
              </c:numCache>
            </c:numRef>
          </c:val>
          <c:shape val="cylinder"/>
        </c:ser>
        <c:shape val="box"/>
        <c:axId val="21088818"/>
        <c:axId val="55581635"/>
      </c:bar3DChart>
      <c:catAx>
        <c:axId val="210888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55581635"/>
        <c:crosses val="autoZero"/>
        <c:auto val="1"/>
        <c:lblOffset val="100"/>
        <c:tickLblSkip val="1"/>
        <c:noMultiLvlLbl val="0"/>
      </c:catAx>
      <c:valAx>
        <c:axId val="555816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33CCCC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088818"/>
        <c:crossesAt val="1"/>
        <c:crossBetween val="between"/>
        <c:dispUnits/>
      </c:valAx>
      <c:spPr>
        <a:noFill/>
        <a:ln w="12700">
          <a:solidFill>
            <a:srgbClr val="33CCCC"/>
          </a:solidFill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333333"/>
                </a:solidFill>
              </a:rPr>
              <a:t>BILANCIO UNICO DI ATENEO 2018                                                                                                             ANALISI DEI COSTI DELLA GESTIONE CORRENTE</a:t>
            </a:r>
          </a:p>
        </c:rich>
      </c:tx>
      <c:layout>
        <c:manualLayout>
          <c:xMode val="factor"/>
          <c:yMode val="factor"/>
          <c:x val="-0.001"/>
          <c:y val="-0.01675"/>
        </c:manualLayout>
      </c:layout>
      <c:spPr>
        <a:noFill/>
        <a:ln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0025"/>
          <c:w val="0.98125"/>
          <c:h val="0.8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BE5D6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548235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BF9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D6DCE5"/>
              </a:solidFill>
              <a:ln w="3175">
                <a:noFill/>
              </a:ln>
            </c:spPr>
          </c:dPt>
          <c:cat>
            <c:strRef>
              <c:f>'CONTO ECONOMICO'!$B$31:$B$40</c:f>
              <c:strCache>
                <c:ptCount val="10"/>
                <c:pt idx="0">
                  <c:v>Costi per sostegno agli studenti</c:v>
                </c:pt>
                <c:pt idx="1">
                  <c:v>Costi per il diritto allo studio</c:v>
                </c:pt>
                <c:pt idx="2">
                  <c:v>Costi per la ricerca e l'attività editoriale</c:v>
                </c:pt>
                <c:pt idx="3">
                  <c:v>Trasferimenti a partner di progetti coordinati</c:v>
                </c:pt>
                <c:pt idx="4">
                  <c:v>Acquisto materiale consumo per laboratori</c:v>
                </c:pt>
                <c:pt idx="5">
                  <c:v>Acquisto di libri, periodici e materiale bibliografico</c:v>
                </c:pt>
                <c:pt idx="6">
                  <c:v>Acquisto di servizi e collaborazioni tecnico gestionali</c:v>
                </c:pt>
                <c:pt idx="7">
                  <c:v>Acquisto altri materiali</c:v>
                </c:pt>
                <c:pt idx="8">
                  <c:v>Costi per godimento beni di terzi</c:v>
                </c:pt>
                <c:pt idx="9">
                  <c:v>Altri costi</c:v>
                </c:pt>
              </c:strCache>
            </c:strRef>
          </c:cat>
          <c:val>
            <c:numRef>
              <c:f>'CONTO ECONOMICO'!$C$31:$C$40</c:f>
              <c:numCache>
                <c:ptCount val="10"/>
                <c:pt idx="0">
                  <c:v>21342096.98</c:v>
                </c:pt>
                <c:pt idx="1">
                  <c:v>0</c:v>
                </c:pt>
                <c:pt idx="2">
                  <c:v>0</c:v>
                </c:pt>
                <c:pt idx="3">
                  <c:v>322503.49</c:v>
                </c:pt>
                <c:pt idx="4">
                  <c:v>3898077.48</c:v>
                </c:pt>
                <c:pt idx="5">
                  <c:v>45473.77</c:v>
                </c:pt>
                <c:pt idx="6">
                  <c:v>19784036.52</c:v>
                </c:pt>
                <c:pt idx="7">
                  <c:v>2220062.28</c:v>
                </c:pt>
                <c:pt idx="8">
                  <c:v>1453396.73</c:v>
                </c:pt>
                <c:pt idx="9">
                  <c:v>979155.39</c:v>
                </c:pt>
              </c:numCache>
            </c:numRef>
          </c:val>
          <c:shape val="box"/>
        </c:ser>
        <c:shape val="box"/>
        <c:axId val="30472668"/>
        <c:axId val="5818557"/>
      </c:bar3DChart>
      <c:catAx>
        <c:axId val="304726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5818557"/>
        <c:crosses val="autoZero"/>
        <c:auto val="1"/>
        <c:lblOffset val="100"/>
        <c:tickLblSkip val="1"/>
        <c:noMultiLvlLbl val="0"/>
      </c:catAx>
      <c:valAx>
        <c:axId val="58185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47266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BILANCIO UNICO DI ATENEO 2018                                                                                                                                              ANALISI DEI FLUSSI DI CASSA</a:t>
            </a:r>
          </a:p>
        </c:rich>
      </c:tx>
      <c:layout>
        <c:manualLayout>
          <c:xMode val="factor"/>
          <c:yMode val="factor"/>
          <c:x val="-0.000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55"/>
          <c:w val="0.9885"/>
          <c:h val="0.94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A9D18E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('RENDICONTO FINANZIARIO'!$A$5,'RENDICONTO FINANZIARIO'!$A$7,'RENDICONTO FINANZIARIO'!$A$9,'RENDICONTO FINANZIARIO'!$A$11)</c:f>
              <c:strCache>
                <c:ptCount val="4"/>
                <c:pt idx="0">
                  <c:v>FLUSSO DI CASSA (CASH FLOW) DELLA GESTIONE OPERATIVA</c:v>
                </c:pt>
                <c:pt idx="1">
                  <c:v>FLUSSO MONETARIO (CASH FLOW) DA ATTIVITA' DI INVESTIMENTO/DISINVESTIMENTO</c:v>
                </c:pt>
                <c:pt idx="2">
                  <c:v>FLUSSO MONETARIO (CASH FLOW) DA ATTIVITA' DI FINANZIAMENTO</c:v>
                </c:pt>
                <c:pt idx="3">
                  <c:v>FLUSSO MONETARIO (CASH FLOW) DELL'ESERCIZIO </c:v>
                </c:pt>
              </c:strCache>
            </c:strRef>
          </c:cat>
          <c:val>
            <c:numRef>
              <c:f>('RENDICONTO FINANZIARIO'!$B$5,'RENDICONTO FINANZIARIO'!$B$7,'RENDICONTO FINANZIARIO'!$B$9,'RENDICONTO FINANZIARIO'!$B$11)</c:f>
              <c:numCache>
                <c:ptCount val="4"/>
                <c:pt idx="0">
                  <c:v>14175755.28</c:v>
                </c:pt>
                <c:pt idx="1">
                  <c:v>-6126503.27</c:v>
                </c:pt>
                <c:pt idx="2">
                  <c:v>0</c:v>
                </c:pt>
                <c:pt idx="3">
                  <c:v>8049252.01</c:v>
                </c:pt>
              </c:numCache>
            </c:numRef>
          </c:val>
        </c:ser>
        <c:gapWidth val="182"/>
        <c:axId val="52367014"/>
        <c:axId val="1541079"/>
      </c:barChart>
      <c:catAx>
        <c:axId val="52367014"/>
        <c:scaling>
          <c:orientation val="minMax"/>
        </c:scaling>
        <c:axPos val="l"/>
        <c:delete val="1"/>
        <c:majorTickMark val="out"/>
        <c:minorTickMark val="none"/>
        <c:tickLblPos val="nextTo"/>
        <c:crossAx val="1541079"/>
        <c:crosses val="autoZero"/>
        <c:auto val="1"/>
        <c:lblOffset val="100"/>
        <c:tickLblSkip val="1"/>
        <c:noMultiLvlLbl val="0"/>
      </c:catAx>
      <c:valAx>
        <c:axId val="154107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52367014"/>
        <c:crossesAt val="1"/>
        <c:crossBetween val="between"/>
        <c:dispUnits/>
        <c:majorUnit val="300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BILANCIO UNICO DI ATENEO 2018 - COMPOSIZIONE DEI CREDITI</a:t>
            </a:r>
          </a:p>
        </c:rich>
      </c:tx>
      <c:layout>
        <c:manualLayout>
          <c:xMode val="factor"/>
          <c:yMode val="factor"/>
          <c:x val="-0.001"/>
          <c:y val="-0.01625"/>
        </c:manualLayout>
      </c:layout>
      <c:spPr>
        <a:noFill/>
        <a:ln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8825"/>
          <c:w val="0.97825"/>
          <c:h val="0.89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D96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C7C7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43C0C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55A11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cat>
            <c:strRef>
              <c:f>'STATO PATRIMONIALE'!$A$22:$A$30</c:f>
              <c:strCache>
                <c:ptCount val="9"/>
                <c:pt idx="0">
                  <c:v>Crediti verso MIUR e altre Amministrazioni centrali</c:v>
                </c:pt>
                <c:pt idx="1">
                  <c:v>Crediti verso Regioni e Province Autonome</c:v>
                </c:pt>
                <c:pt idx="2">
                  <c:v>Crediti verso altre Amministrazioni locali</c:v>
                </c:pt>
                <c:pt idx="3">
                  <c:v>Crediti verso l'Unione Europea e il Resto del Mondo</c:v>
                </c:pt>
                <c:pt idx="4">
                  <c:v>Crediti verso Università</c:v>
                </c:pt>
                <c:pt idx="5">
                  <c:v>Crediti verso studenti per tasse e contributi</c:v>
                </c:pt>
                <c:pt idx="6">
                  <c:v>Crediti verso società ed enti controllati</c:v>
                </c:pt>
                <c:pt idx="7">
                  <c:v>Crediti verso altri (pubblici)</c:v>
                </c:pt>
                <c:pt idx="8">
                  <c:v>Crediti verso altri (privati)</c:v>
                </c:pt>
              </c:strCache>
            </c:strRef>
          </c:cat>
          <c:val>
            <c:numRef>
              <c:f>'STATO PATRIMONIALE'!$B$22:$B$30</c:f>
              <c:numCache>
                <c:ptCount val="9"/>
                <c:pt idx="0">
                  <c:v>7691040.31</c:v>
                </c:pt>
                <c:pt idx="1">
                  <c:v>234432.87</c:v>
                </c:pt>
                <c:pt idx="2">
                  <c:v>483747.09</c:v>
                </c:pt>
                <c:pt idx="3">
                  <c:v>0</c:v>
                </c:pt>
                <c:pt idx="4">
                  <c:v>4379.33</c:v>
                </c:pt>
                <c:pt idx="5">
                  <c:v>17468178.01</c:v>
                </c:pt>
                <c:pt idx="6">
                  <c:v>1022248.86</c:v>
                </c:pt>
                <c:pt idx="7">
                  <c:v>3255212.7</c:v>
                </c:pt>
                <c:pt idx="8">
                  <c:v>8261421.89</c:v>
                </c:pt>
              </c:numCache>
            </c:numRef>
          </c:val>
          <c:shape val="box"/>
        </c:ser>
        <c:shape val="box"/>
        <c:axId val="54940222"/>
        <c:axId val="24699951"/>
      </c:bar3DChart>
      <c:catAx>
        <c:axId val="549402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24699951"/>
        <c:crosses val="autoZero"/>
        <c:auto val="1"/>
        <c:lblOffset val="100"/>
        <c:tickLblSkip val="1"/>
        <c:noMultiLvlLbl val="0"/>
      </c:catAx>
      <c:valAx>
        <c:axId val="246999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94022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BILANCIO UNICO DI ATENEO 2018  
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COMPOSIZIONE PASSIVO PATRIMONIALE</a:t>
            </a:r>
          </a:p>
        </c:rich>
      </c:tx>
      <c:layout>
        <c:manualLayout>
          <c:xMode val="factor"/>
          <c:yMode val="factor"/>
          <c:x val="-0.001"/>
          <c:y val="-0.016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5"/>
          <c:y val="0.215"/>
          <c:w val="0.8505"/>
          <c:h val="0.716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C5E0B4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333333"/>
                        </a:solidFill>
                      </a:rPr>
                      <a:t>PATRIMONIO NETTO
</a:t>
                    </a:r>
                    <a:r>
                      <a:rPr lang="en-US" cap="none" sz="900" b="1" i="0" u="none" baseline="0">
                        <a:solidFill>
                          <a:srgbClr val="333333"/>
                        </a:solidFill>
                      </a:rPr>
                      <a:t>79,01%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('STATO PATRIMONIALE'!$C$5,'STATO PATRIMONIALE'!$C$13,'STATO PATRIMONIALE'!$C$16,'STATO PATRIMONIALE'!$C$21,'STATO PATRIMONIALE'!$C$35)</c:f>
              <c:strCache>
                <c:ptCount val="5"/>
                <c:pt idx="0">
                  <c:v>PATRIMONIO NETTO</c:v>
                </c:pt>
                <c:pt idx="1">
                  <c:v>FONDI PER RISCHI E ONERI</c:v>
                </c:pt>
                <c:pt idx="2">
                  <c:v>TRATTAMENTO DI FINE RAPPORTO DI LAVORO SUBORDINATO</c:v>
                </c:pt>
                <c:pt idx="3">
                  <c:v>DEBITI</c:v>
                </c:pt>
                <c:pt idx="4">
                  <c:v>RISCONTI PASSIVI PER PROGETTI E RICERCHE IN CORSO</c:v>
                </c:pt>
              </c:strCache>
            </c:strRef>
          </c:cat>
          <c:val>
            <c:numRef>
              <c:f>('STATO PATRIMONIALE'!$D$5,'STATO PATRIMONIALE'!$D$13,'STATO PATRIMONIALE'!$D$16,'STATO PATRIMONIALE'!$D$21,'STATO PATRIMONIALE'!$D$35)</c:f>
              <c:numCache>
                <c:ptCount val="5"/>
                <c:pt idx="0">
                  <c:v>249351961.51000002</c:v>
                </c:pt>
                <c:pt idx="1">
                  <c:v>9906814.43</c:v>
                </c:pt>
                <c:pt idx="2">
                  <c:v>1154483.28</c:v>
                </c:pt>
                <c:pt idx="3">
                  <c:v>7468126.8</c:v>
                </c:pt>
                <c:pt idx="4">
                  <c:v>47678424.99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BILANCIO UNICO DI ATENEO 2018 - COMPOSIZIONE DEI DEBITI</a:t>
            </a:r>
          </a:p>
        </c:rich>
      </c:tx>
      <c:layout>
        <c:manualLayout>
          <c:xMode val="factor"/>
          <c:yMode val="factor"/>
          <c:x val="-0.001"/>
          <c:y val="-0.01725"/>
        </c:manualLayout>
      </c:layout>
      <c:spPr>
        <a:noFill/>
        <a:ln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09"/>
          <c:y val="0.07"/>
          <c:w val="0.981"/>
          <c:h val="0.913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4B183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F6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55A11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5E0B4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548235"/>
              </a:solidFill>
              <a:ln w="3175">
                <a:noFill/>
              </a:ln>
            </c:spPr>
          </c:dPt>
          <c:cat>
            <c:strRef>
              <c:f>'STATO PATRIMONIALE'!$C$22:$C$32</c:f>
              <c:strCache>
                <c:ptCount val="11"/>
                <c:pt idx="0">
                  <c:v>Mutui e Debiti verso banche</c:v>
                </c:pt>
                <c:pt idx="1">
                  <c:v>Debiti verso MIUR e altre Amministrazioni centrali</c:v>
                </c:pt>
                <c:pt idx="2">
                  <c:v>Debiti verso Regione e Province Autonome</c:v>
                </c:pt>
                <c:pt idx="3">
                  <c:v>Debiti verso altre Amministrazioni locali</c:v>
                </c:pt>
                <c:pt idx="4">
                  <c:v>Debiti verso l'Unione Europea e il Resto del Mondo</c:v>
                </c:pt>
                <c:pt idx="5">
                  <c:v>Debiti verso Università</c:v>
                </c:pt>
                <c:pt idx="6">
                  <c:v>Debiti verso studenti</c:v>
                </c:pt>
                <c:pt idx="7">
                  <c:v>Debiti verso fornitori</c:v>
                </c:pt>
                <c:pt idx="8">
                  <c:v>Debiti verso dipendenti</c:v>
                </c:pt>
                <c:pt idx="9">
                  <c:v>Debiti verso società o enti controllati</c:v>
                </c:pt>
                <c:pt idx="10">
                  <c:v>Altri debiti</c:v>
                </c:pt>
              </c:strCache>
            </c:strRef>
          </c:cat>
          <c:val>
            <c:numRef>
              <c:f>'STATO PATRIMONIALE'!$D$22:$D$32</c:f>
              <c:numCache>
                <c:ptCount val="11"/>
                <c:pt idx="0">
                  <c:v>0</c:v>
                </c:pt>
                <c:pt idx="1">
                  <c:v>918045.38</c:v>
                </c:pt>
                <c:pt idx="2">
                  <c:v>156150.19</c:v>
                </c:pt>
                <c:pt idx="3">
                  <c:v>190416.46</c:v>
                </c:pt>
                <c:pt idx="4">
                  <c:v>0</c:v>
                </c:pt>
                <c:pt idx="5">
                  <c:v>174680.96</c:v>
                </c:pt>
                <c:pt idx="6">
                  <c:v>267093.63</c:v>
                </c:pt>
                <c:pt idx="7">
                  <c:v>3958605.83</c:v>
                </c:pt>
                <c:pt idx="8">
                  <c:v>1254997.01</c:v>
                </c:pt>
                <c:pt idx="9">
                  <c:v>10749.24</c:v>
                </c:pt>
                <c:pt idx="10">
                  <c:v>537388.1</c:v>
                </c:pt>
              </c:numCache>
            </c:numRef>
          </c:val>
          <c:shape val="box"/>
        </c:ser>
        <c:shape val="box"/>
        <c:axId val="20972968"/>
        <c:axId val="54538985"/>
      </c:bar3DChart>
      <c:catAx>
        <c:axId val="209729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54538985"/>
        <c:crosses val="autoZero"/>
        <c:auto val="1"/>
        <c:lblOffset val="100"/>
        <c:tickLblSkip val="1"/>
        <c:noMultiLvlLbl val="0"/>
      </c:catAx>
      <c:valAx>
        <c:axId val="545389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97296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10" b="1" i="0" u="none" baseline="0">
                <a:solidFill>
                  <a:srgbClr val="333333"/>
                </a:solidFill>
              </a:rPr>
              <a:t>BILANCIO UNICO DI ATENEO 2018 - ANALISI DEI RICAVI</a:t>
            </a:r>
          </a:p>
        </c:rich>
      </c:tx>
      <c:layout>
        <c:manualLayout>
          <c:xMode val="factor"/>
          <c:yMode val="factor"/>
          <c:x val="-0.001"/>
          <c:y val="-0.01675"/>
        </c:manualLayout>
      </c:layout>
      <c:spPr>
        <a:noFill/>
        <a:ln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655"/>
          <c:y val="0.02075"/>
          <c:w val="0.773"/>
          <c:h val="0.978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4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5"/>
            <c:spPr>
              <a:solidFill>
                <a:srgbClr val="FFD966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explosion val="16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7030A0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explosion val="28"/>
            <c:spPr>
              <a:solidFill>
                <a:srgbClr val="A9D18E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explosion val="36"/>
            <c:spPr>
              <a:solidFill>
                <a:srgbClr val="D9D9D9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FFFF"/>
                        </a:solidFill>
                      </a:rPr>
                      <a:t>CONTRIBUTI
</a:t>
                    </a:r>
                    <a:r>
                      <a:rPr lang="en-US" cap="none" sz="900" b="1" i="0" u="none" baseline="0">
                        <a:solidFill>
                          <a:srgbClr val="FFFFFF"/>
                        </a:solidFill>
                      </a:rPr>
                      <a:t>72,45%</a:t>
                    </a:r>
                  </a:p>
                </c:rich>
              </c:tx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('CONTO ECONOMICO'!$B$5,'CONTO ECONOMICO'!$B$9,'CONTO ECONOMICO'!$B$17,'CONTO ECONOMICO'!$B$18,'CONTO ECONOMICO'!$B$19)</c:f>
              <c:strCache>
                <c:ptCount val="5"/>
                <c:pt idx="0">
                  <c:v>PROVENTI PROPRI</c:v>
                </c:pt>
                <c:pt idx="1">
                  <c:v>CONTRIBUTI</c:v>
                </c:pt>
                <c:pt idx="2">
                  <c:v>PROVENTI FINANZIARI</c:v>
                </c:pt>
                <c:pt idx="3">
                  <c:v>ALTRI PROVENTI E RICAVI DIVERSI</c:v>
                </c:pt>
                <c:pt idx="4">
                  <c:v>PROVENTI STRAORDINARI</c:v>
                </c:pt>
              </c:strCache>
            </c:strRef>
          </c:cat>
          <c:val>
            <c:numRef>
              <c:f>('CONTO ECONOMICO'!$C$5,'CONTO ECONOMICO'!$C$9,'CONTO ECONOMICO'!$C$17,'CONTO ECONOMICO'!$C$18,'CONTO ECONOMICO'!$C$19)</c:f>
              <c:numCache>
                <c:ptCount val="5"/>
                <c:pt idx="0">
                  <c:v>36205872.32</c:v>
                </c:pt>
                <c:pt idx="1">
                  <c:v>148755653.09</c:v>
                </c:pt>
                <c:pt idx="2">
                  <c:v>0</c:v>
                </c:pt>
                <c:pt idx="3">
                  <c:v>18822167.06</c:v>
                </c:pt>
                <c:pt idx="4">
                  <c:v>1514025.23</c:v>
                </c:pt>
              </c:numCache>
            </c:numRef>
          </c:val>
        </c:ser>
        <c:firstSliceAng val="1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7FAFD"/>
        </a:gs>
        <a:gs pos="74001">
          <a:srgbClr val="B5D2EC"/>
        </a:gs>
        <a:gs pos="83000">
          <a:srgbClr val="B5D2EC"/>
        </a:gs>
        <a:gs pos="100000">
          <a:srgbClr val="CEE1F2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BILANCIO UNICO DI ATENEO 2018            
</a:t>
            </a:r>
            <a:r>
              <a:rPr lang="en-US" cap="none" sz="1400" b="1" i="0" u="none" baseline="0">
                <a:solidFill>
                  <a:srgbClr val="333333"/>
                </a:solidFill>
              </a:rPr>
              <a:t>ANALISI DEI PROVENTI PROPRI</a:t>
            </a:r>
          </a:p>
        </c:rich>
      </c:tx>
      <c:layout>
        <c:manualLayout>
          <c:xMode val="factor"/>
          <c:yMode val="factor"/>
          <c:x val="-0.00225"/>
          <c:y val="-0.016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17725"/>
          <c:w val="0.849"/>
          <c:h val="0.747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3"/>
            <c:spPr>
              <a:solidFill>
                <a:srgbClr val="FFD966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explosion val="20"/>
            <c:spPr>
              <a:solidFill>
                <a:srgbClr val="A9D18E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'CONTO ECONOMICO'!$B$6:$B$8</c:f>
              <c:strCache>
                <c:ptCount val="3"/>
                <c:pt idx="0">
                  <c:v>Proventi per la didattica</c:v>
                </c:pt>
                <c:pt idx="1">
                  <c:v>Proventi da Ricerche commissionate e trasferimento tecnologico</c:v>
                </c:pt>
                <c:pt idx="2">
                  <c:v>Proventi da Ricerche con finanziamenti competitivi</c:v>
                </c:pt>
              </c:strCache>
            </c:strRef>
          </c:cat>
          <c:val>
            <c:numRef>
              <c:f>'CONTO ECONOMICO'!$C$6:$C$8</c:f>
              <c:numCache>
                <c:ptCount val="3"/>
                <c:pt idx="0">
                  <c:v>25692430.06</c:v>
                </c:pt>
                <c:pt idx="1">
                  <c:v>4403004.16</c:v>
                </c:pt>
                <c:pt idx="2">
                  <c:v>6110438.1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EEBF7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BILANCIO UNICO DI ATENEO 2018         
</a:t>
            </a:r>
            <a:r>
              <a:rPr lang="en-US" cap="none" sz="1400" b="1" i="0" u="none" baseline="0">
                <a:solidFill>
                  <a:srgbClr val="333333"/>
                </a:solidFill>
              </a:rPr>
              <a:t>ANALISI DEI CONTRIBUTI</a:t>
            </a:r>
          </a:p>
        </c:rich>
      </c:tx>
      <c:layout>
        <c:manualLayout>
          <c:xMode val="factor"/>
          <c:yMode val="factor"/>
          <c:x val="-0.001"/>
          <c:y val="-0.01725"/>
        </c:manualLayout>
      </c:layout>
      <c:spPr>
        <a:noFill/>
        <a:ln>
          <a:noFill/>
        </a:ln>
      </c:spPr>
    </c:title>
    <c:view3D>
      <c:rotX val="30"/>
      <c:hPercent val="100"/>
      <c:rotY val="187"/>
      <c:depthPercent val="100"/>
      <c:rAngAx val="1"/>
    </c:view3D>
    <c:plotArea>
      <c:layout>
        <c:manualLayout>
          <c:xMode val="edge"/>
          <c:yMode val="edge"/>
          <c:x val="0.07275"/>
          <c:y val="0.117"/>
          <c:w val="0.85275"/>
          <c:h val="0.656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E699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333333"/>
                        </a:solidFill>
                      </a:rPr>
                      <a:t>Contributi Miur e altre Amministrazioni centrali                       95,37%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'CONTO ECONOMICO'!$B$10:$B$16</c:f>
              <c:strCache>
                <c:ptCount val="7"/>
                <c:pt idx="0">
                  <c:v>Contributi Miur e altre Amministrazioni centrali</c:v>
                </c:pt>
                <c:pt idx="1">
                  <c:v>Contributi Regioni e Province autonome</c:v>
                </c:pt>
                <c:pt idx="2">
                  <c:v>Contributi altre Amministrazioni locali</c:v>
                </c:pt>
                <c:pt idx="3">
                  <c:v>Contributi dall'Unione Europea e dal Resto del Mondo</c:v>
                </c:pt>
                <c:pt idx="4">
                  <c:v>Contributi da Università</c:v>
                </c:pt>
                <c:pt idx="5">
                  <c:v>Contributi da altri (pubblici)</c:v>
                </c:pt>
                <c:pt idx="6">
                  <c:v>Contributi da altri (privati)</c:v>
                </c:pt>
              </c:strCache>
            </c:strRef>
          </c:cat>
          <c:val>
            <c:numRef>
              <c:f>'CONTO ECONOMICO'!$C$10:$C$16</c:f>
              <c:numCache>
                <c:ptCount val="7"/>
                <c:pt idx="0">
                  <c:v>141881751.86</c:v>
                </c:pt>
                <c:pt idx="1">
                  <c:v>374208.8</c:v>
                </c:pt>
                <c:pt idx="2">
                  <c:v>39507.4</c:v>
                </c:pt>
                <c:pt idx="3">
                  <c:v>338233.89</c:v>
                </c:pt>
                <c:pt idx="4">
                  <c:v>143447</c:v>
                </c:pt>
                <c:pt idx="5">
                  <c:v>440319.63</c:v>
                </c:pt>
                <c:pt idx="6">
                  <c:v>5538184.51</c:v>
                </c:pt>
              </c:numCache>
            </c:numRef>
          </c:val>
        </c:ser>
        <c:firstSliceAng val="187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BILANCIO UNICO DI ATENEO 2018                                                                                                               ANALISI ALTRI PROVENTI E RICAVI DIVERSI</a:t>
            </a:r>
          </a:p>
        </c:rich>
      </c:tx>
      <c:layout>
        <c:manualLayout>
          <c:xMode val="factor"/>
          <c:yMode val="factor"/>
          <c:x val="-0.00075"/>
          <c:y val="-0.017"/>
        </c:manualLayout>
      </c:layout>
      <c:spPr>
        <a:noFill/>
        <a:ln>
          <a:noFill/>
        </a:ln>
      </c:spPr>
    </c:title>
    <c:view3D>
      <c:rotX val="3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7075"/>
          <c:y val="0.17175"/>
          <c:w val="0.857"/>
          <c:h val="0.75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8CBAD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BF9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'ALTRI PROVENTI'!$A$53:$A$59</c:f>
              <c:strCache/>
            </c:strRef>
          </c:cat>
          <c:val>
            <c:numRef>
              <c:f>'ALTRI PROVENTI'!$B$53:$B$59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BILANCIO UNICO DI ATENEO 2018 - ANALISI DEI COSTI</a:t>
            </a:r>
          </a:p>
        </c:rich>
      </c:tx>
      <c:layout>
        <c:manualLayout>
          <c:xMode val="factor"/>
          <c:yMode val="factor"/>
          <c:x val="-0.00075"/>
          <c:y val="-0.0175"/>
        </c:manualLayout>
      </c:layout>
      <c:spPr>
        <a:noFill/>
        <a:ln>
          <a:noFill/>
        </a:ln>
      </c:spPr>
    </c:title>
    <c:view3D>
      <c:rotX val="3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07175"/>
          <c:y val="0.0445"/>
          <c:w val="0.855"/>
          <c:h val="0.843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explosion val="2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explosion val="11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0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4B183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7030A0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explosion val="13"/>
            <c:spPr>
              <a:solidFill>
                <a:srgbClr val="C5E0B4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COSTI DEL PERSONALE                                    63,31%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('CONTO ECONOMICO'!$B$22,'CONTO ECONOMICO'!$B$30,'CONTO ECONOMICO'!$B$41,'CONTO ECONOMICO'!$B$46:$B$51)</c:f>
              <c:strCache>
                <c:ptCount val="9"/>
                <c:pt idx="0">
                  <c:v>COSTI DEL PERSONALE</c:v>
                </c:pt>
                <c:pt idx="1">
                  <c:v>COSTI DELLA GESTIONE CORRENTE</c:v>
                </c:pt>
                <c:pt idx="2">
                  <c:v>AMMORTAMENTI E SVALUTAZIONI</c:v>
                </c:pt>
                <c:pt idx="3">
                  <c:v>ACCANTONAMENTI PER RISCHI E ONERI</c:v>
                </c:pt>
                <c:pt idx="4">
                  <c:v>ONERI DIVERSI DI GESTIONE</c:v>
                </c:pt>
                <c:pt idx="5">
                  <c:v>ONERI FINANZIARI</c:v>
                </c:pt>
                <c:pt idx="6">
                  <c:v>RETTIFICHE DI VALORE DI ATTIVITA' FINANZIARIE</c:v>
                </c:pt>
                <c:pt idx="7">
                  <c:v>ONERI STRAORDINARI</c:v>
                </c:pt>
                <c:pt idx="8">
                  <c:v>IMPOSTE SUL REDDITO DELL'ESERCIZIO CORRENTI, DIFFERITE, ANTICIPATE</c:v>
                </c:pt>
              </c:strCache>
            </c:strRef>
          </c:cat>
          <c:val>
            <c:numRef>
              <c:f>('CONTO ECONOMICO'!$C$22,'CONTO ECONOMICO'!$C$30,'CONTO ECONOMICO'!$C$41,'CONTO ECONOMICO'!$C$46:$C$51)</c:f>
              <c:numCache>
                <c:ptCount val="9"/>
                <c:pt idx="0">
                  <c:v>123212844.91</c:v>
                </c:pt>
                <c:pt idx="1">
                  <c:v>50044802.63999999</c:v>
                </c:pt>
                <c:pt idx="2">
                  <c:v>5987651.46</c:v>
                </c:pt>
                <c:pt idx="3">
                  <c:v>3556312.34</c:v>
                </c:pt>
                <c:pt idx="4">
                  <c:v>1925480.28</c:v>
                </c:pt>
                <c:pt idx="5">
                  <c:v>1121.69</c:v>
                </c:pt>
                <c:pt idx="6">
                  <c:v>211435.66</c:v>
                </c:pt>
                <c:pt idx="7">
                  <c:v>1643842.43</c:v>
                </c:pt>
                <c:pt idx="8">
                  <c:v>8012614.74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15</xdr:col>
      <xdr:colOff>514350</xdr:colOff>
      <xdr:row>35</xdr:row>
      <xdr:rowOff>28575</xdr:rowOff>
    </xdr:to>
    <xdr:graphicFrame>
      <xdr:nvGraphicFramePr>
        <xdr:cNvPr id="1" name="Grafico 1"/>
        <xdr:cNvGraphicFramePr/>
      </xdr:nvGraphicFramePr>
      <xdr:xfrm>
        <a:off x="0" y="38100"/>
        <a:ext cx="965835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552450</xdr:colOff>
      <xdr:row>34</xdr:row>
      <xdr:rowOff>76200</xdr:rowOff>
    </xdr:to>
    <xdr:graphicFrame>
      <xdr:nvGraphicFramePr>
        <xdr:cNvPr id="1" name="Grafico 1"/>
        <xdr:cNvGraphicFramePr/>
      </xdr:nvGraphicFramePr>
      <xdr:xfrm>
        <a:off x="0" y="19050"/>
        <a:ext cx="908685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15</xdr:col>
      <xdr:colOff>590550</xdr:colOff>
      <xdr:row>41</xdr:row>
      <xdr:rowOff>76200</xdr:rowOff>
    </xdr:to>
    <xdr:graphicFrame>
      <xdr:nvGraphicFramePr>
        <xdr:cNvPr id="1" name="Grafico 1"/>
        <xdr:cNvGraphicFramePr/>
      </xdr:nvGraphicFramePr>
      <xdr:xfrm>
        <a:off x="57150" y="47625"/>
        <a:ext cx="9677400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17</xdr:col>
      <xdr:colOff>228600</xdr:colOff>
      <xdr:row>42</xdr:row>
      <xdr:rowOff>19050</xdr:rowOff>
    </xdr:to>
    <xdr:graphicFrame>
      <xdr:nvGraphicFramePr>
        <xdr:cNvPr id="1" name="Grafico 7"/>
        <xdr:cNvGraphicFramePr/>
      </xdr:nvGraphicFramePr>
      <xdr:xfrm>
        <a:off x="47625" y="47625"/>
        <a:ext cx="10544175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133350</xdr:rowOff>
    </xdr:from>
    <xdr:to>
      <xdr:col>13</xdr:col>
      <xdr:colOff>352425</xdr:colOff>
      <xdr:row>30</xdr:row>
      <xdr:rowOff>57150</xdr:rowOff>
    </xdr:to>
    <xdr:graphicFrame>
      <xdr:nvGraphicFramePr>
        <xdr:cNvPr id="1" name="Grafico 1"/>
        <xdr:cNvGraphicFramePr/>
      </xdr:nvGraphicFramePr>
      <xdr:xfrm>
        <a:off x="28575" y="133350"/>
        <a:ext cx="82486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95250</xdr:rowOff>
    </xdr:from>
    <xdr:to>
      <xdr:col>14</xdr:col>
      <xdr:colOff>447675</xdr:colOff>
      <xdr:row>37</xdr:row>
      <xdr:rowOff>114300</xdr:rowOff>
    </xdr:to>
    <xdr:graphicFrame>
      <xdr:nvGraphicFramePr>
        <xdr:cNvPr id="1" name="Grafico 1"/>
        <xdr:cNvGraphicFramePr/>
      </xdr:nvGraphicFramePr>
      <xdr:xfrm>
        <a:off x="200025" y="257175"/>
        <a:ext cx="878205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390525</xdr:colOff>
      <xdr:row>37</xdr:row>
      <xdr:rowOff>19050</xdr:rowOff>
    </xdr:to>
    <xdr:graphicFrame>
      <xdr:nvGraphicFramePr>
        <xdr:cNvPr id="1" name="Grafico 2"/>
        <xdr:cNvGraphicFramePr/>
      </xdr:nvGraphicFramePr>
      <xdr:xfrm>
        <a:off x="19050" y="0"/>
        <a:ext cx="951547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13</xdr:col>
      <xdr:colOff>266700</xdr:colOff>
      <xdr:row>35</xdr:row>
      <xdr:rowOff>152400</xdr:rowOff>
    </xdr:to>
    <xdr:graphicFrame>
      <xdr:nvGraphicFramePr>
        <xdr:cNvPr id="1" name="Grafico 1"/>
        <xdr:cNvGraphicFramePr/>
      </xdr:nvGraphicFramePr>
      <xdr:xfrm>
        <a:off x="123825" y="95250"/>
        <a:ext cx="806767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247650</xdr:colOff>
      <xdr:row>32</xdr:row>
      <xdr:rowOff>142875</xdr:rowOff>
    </xdr:to>
    <xdr:graphicFrame>
      <xdr:nvGraphicFramePr>
        <xdr:cNvPr id="1" name="Grafico 1"/>
        <xdr:cNvGraphicFramePr/>
      </xdr:nvGraphicFramePr>
      <xdr:xfrm>
        <a:off x="0" y="0"/>
        <a:ext cx="75628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15</xdr:col>
      <xdr:colOff>228600</xdr:colOff>
      <xdr:row>37</xdr:row>
      <xdr:rowOff>38100</xdr:rowOff>
    </xdr:to>
    <xdr:graphicFrame>
      <xdr:nvGraphicFramePr>
        <xdr:cNvPr id="1" name="Grafico 1"/>
        <xdr:cNvGraphicFramePr/>
      </xdr:nvGraphicFramePr>
      <xdr:xfrm>
        <a:off x="9525" y="28575"/>
        <a:ext cx="9363075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361950</xdr:colOff>
      <xdr:row>41</xdr:row>
      <xdr:rowOff>0</xdr:rowOff>
    </xdr:to>
    <xdr:graphicFrame>
      <xdr:nvGraphicFramePr>
        <xdr:cNvPr id="1" name="Grafico 1"/>
        <xdr:cNvGraphicFramePr/>
      </xdr:nvGraphicFramePr>
      <xdr:xfrm>
        <a:off x="9525" y="9525"/>
        <a:ext cx="10677525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17</xdr:col>
      <xdr:colOff>28575</xdr:colOff>
      <xdr:row>45</xdr:row>
      <xdr:rowOff>95250</xdr:rowOff>
    </xdr:to>
    <xdr:graphicFrame>
      <xdr:nvGraphicFramePr>
        <xdr:cNvPr id="1" name="Grafico 1"/>
        <xdr:cNvGraphicFramePr/>
      </xdr:nvGraphicFramePr>
      <xdr:xfrm>
        <a:off x="19050" y="28575"/>
        <a:ext cx="10372725" cy="735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PageLayoutView="0" workbookViewId="0" topLeftCell="A1">
      <selection activeCell="D37" sqref="D37"/>
    </sheetView>
  </sheetViews>
  <sheetFormatPr defaultColWidth="9.140625" defaultRowHeight="12.75"/>
  <cols>
    <col min="1" max="1" width="47.00390625" style="1" bestFit="1" customWidth="1"/>
    <col min="2" max="2" width="16.8515625" style="1" bestFit="1" customWidth="1"/>
    <col min="3" max="3" width="36.7109375" style="1" bestFit="1" customWidth="1"/>
    <col min="4" max="4" width="27.57421875" style="1" customWidth="1"/>
    <col min="5" max="16384" width="9.140625" style="1" customWidth="1"/>
  </cols>
  <sheetData>
    <row r="1" spans="1:4" ht="18" customHeight="1">
      <c r="A1" s="34" t="s">
        <v>95</v>
      </c>
      <c r="B1" s="35"/>
      <c r="C1" s="35"/>
      <c r="D1" s="36"/>
    </row>
    <row r="2" spans="1:4" ht="18" customHeight="1">
      <c r="A2" s="37"/>
      <c r="B2" s="38"/>
      <c r="C2" s="38"/>
      <c r="D2" s="39"/>
    </row>
    <row r="3" spans="1:4" ht="25.5" customHeight="1">
      <c r="A3" s="33" t="s">
        <v>108</v>
      </c>
      <c r="B3" s="33"/>
      <c r="C3" s="33"/>
      <c r="D3" s="33"/>
    </row>
    <row r="4" spans="1:4" ht="24" customHeight="1">
      <c r="A4" s="2" t="s">
        <v>69</v>
      </c>
      <c r="B4" s="3"/>
      <c r="C4" s="2" t="s">
        <v>73</v>
      </c>
      <c r="D4" s="4" t="s">
        <v>0</v>
      </c>
    </row>
    <row r="5" spans="1:4" ht="24.75" customHeight="1">
      <c r="A5" s="5" t="s">
        <v>70</v>
      </c>
      <c r="B5" s="6">
        <f>SUM(B6:B10)</f>
        <v>1060241.73</v>
      </c>
      <c r="C5" s="5" t="s">
        <v>76</v>
      </c>
      <c r="D5" s="6">
        <f>SUM(D6:D10)</f>
        <v>249351961.51000002</v>
      </c>
    </row>
    <row r="6" spans="1:4" ht="24.75" customHeight="1">
      <c r="A6" s="7" t="s">
        <v>101</v>
      </c>
      <c r="B6" s="8">
        <v>296358.51</v>
      </c>
      <c r="C6" s="7" t="s">
        <v>103</v>
      </c>
      <c r="D6" s="8">
        <v>28288448.92</v>
      </c>
    </row>
    <row r="7" spans="1:4" ht="24.75" customHeight="1">
      <c r="A7" s="7" t="s">
        <v>102</v>
      </c>
      <c r="B7" s="8">
        <v>2580.33</v>
      </c>
      <c r="C7" s="9" t="s">
        <v>74</v>
      </c>
      <c r="D7" s="8">
        <v>163398134.05</v>
      </c>
    </row>
    <row r="8" spans="1:4" ht="24.75" customHeight="1">
      <c r="A8" s="7" t="s">
        <v>50</v>
      </c>
      <c r="B8" s="8">
        <v>15620.7</v>
      </c>
      <c r="C8" s="9" t="s">
        <v>75</v>
      </c>
      <c r="D8" s="8">
        <v>57665378.54</v>
      </c>
    </row>
    <row r="9" spans="1:4" ht="24.75" customHeight="1">
      <c r="A9" s="7" t="s">
        <v>51</v>
      </c>
      <c r="B9" s="8">
        <v>31751.02</v>
      </c>
      <c r="C9" s="9"/>
      <c r="D9" s="10"/>
    </row>
    <row r="10" spans="1:4" ht="24.75" customHeight="1">
      <c r="A10" s="7" t="s">
        <v>52</v>
      </c>
      <c r="B10" s="8">
        <v>713931.17</v>
      </c>
      <c r="C10" s="9"/>
      <c r="D10" s="10"/>
    </row>
    <row r="11" spans="1:4" ht="24.75" customHeight="1">
      <c r="A11" s="5" t="s">
        <v>71</v>
      </c>
      <c r="B11" s="6">
        <f>SUM(B12:B18)</f>
        <v>195073431.87</v>
      </c>
      <c r="C11" s="9"/>
      <c r="D11" s="10"/>
    </row>
    <row r="12" spans="1:4" ht="24.75" customHeight="1">
      <c r="A12" s="7" t="s">
        <v>53</v>
      </c>
      <c r="B12" s="8">
        <v>138410690.41</v>
      </c>
      <c r="C12" s="9"/>
      <c r="D12" s="10"/>
    </row>
    <row r="13" spans="1:4" ht="24.75" customHeight="1">
      <c r="A13" s="7" t="s">
        <v>54</v>
      </c>
      <c r="B13" s="8">
        <v>2459890.77</v>
      </c>
      <c r="C13" s="5" t="s">
        <v>77</v>
      </c>
      <c r="D13" s="6">
        <v>9906814.43</v>
      </c>
    </row>
    <row r="14" spans="1:4" ht="24.75" customHeight="1">
      <c r="A14" s="7" t="s">
        <v>55</v>
      </c>
      <c r="B14" s="8">
        <v>4175369.62</v>
      </c>
      <c r="C14" s="5"/>
      <c r="D14" s="6"/>
    </row>
    <row r="15" spans="1:4" ht="24.75" customHeight="1">
      <c r="A15" s="7" t="s">
        <v>56</v>
      </c>
      <c r="B15" s="8">
        <v>41695768.55</v>
      </c>
      <c r="C15" s="5"/>
      <c r="D15" s="6"/>
    </row>
    <row r="16" spans="1:4" ht="24.75" customHeight="1">
      <c r="A16" s="7" t="s">
        <v>57</v>
      </c>
      <c r="B16" s="8">
        <v>855546.62</v>
      </c>
      <c r="C16" s="5" t="s">
        <v>78</v>
      </c>
      <c r="D16" s="6">
        <v>1154483.28</v>
      </c>
    </row>
    <row r="17" spans="1:4" ht="24.75" customHeight="1">
      <c r="A17" s="7" t="s">
        <v>51</v>
      </c>
      <c r="B17" s="8">
        <v>5307888.51</v>
      </c>
      <c r="C17" s="5"/>
      <c r="D17" s="6"/>
    </row>
    <row r="18" spans="1:4" ht="24.75" customHeight="1">
      <c r="A18" s="7" t="s">
        <v>58</v>
      </c>
      <c r="B18" s="8">
        <v>2168277.39</v>
      </c>
      <c r="C18" s="5"/>
      <c r="D18" s="6"/>
    </row>
    <row r="19" spans="1:4" ht="24.75" customHeight="1">
      <c r="A19" s="5" t="s">
        <v>72</v>
      </c>
      <c r="B19" s="6">
        <v>32182.11</v>
      </c>
      <c r="C19" s="5"/>
      <c r="D19" s="6"/>
    </row>
    <row r="20" spans="1:4" ht="24.75" customHeight="1">
      <c r="A20" s="5"/>
      <c r="B20" s="6"/>
      <c r="C20" s="5"/>
      <c r="D20" s="6"/>
    </row>
    <row r="21" spans="1:4" ht="24.75" customHeight="1">
      <c r="A21" s="5" t="s">
        <v>59</v>
      </c>
      <c r="B21" s="6">
        <f>SUM(B22:B30)</f>
        <v>38420661.059999995</v>
      </c>
      <c r="C21" s="5" t="s">
        <v>79</v>
      </c>
      <c r="D21" s="6">
        <f>SUM(D22:D32)</f>
        <v>7468126.8</v>
      </c>
    </row>
    <row r="22" spans="1:4" ht="24.75" customHeight="1">
      <c r="A22" s="7" t="s">
        <v>60</v>
      </c>
      <c r="B22" s="8">
        <v>7691040.31</v>
      </c>
      <c r="C22" s="7" t="s">
        <v>80</v>
      </c>
      <c r="D22" s="8">
        <v>0</v>
      </c>
    </row>
    <row r="23" spans="1:4" ht="24.75" customHeight="1">
      <c r="A23" s="7" t="s">
        <v>61</v>
      </c>
      <c r="B23" s="8">
        <v>234432.87</v>
      </c>
      <c r="C23" s="7" t="s">
        <v>82</v>
      </c>
      <c r="D23" s="8">
        <v>918045.38</v>
      </c>
    </row>
    <row r="24" spans="1:4" ht="24.75" customHeight="1">
      <c r="A24" s="7" t="s">
        <v>62</v>
      </c>
      <c r="B24" s="8">
        <v>483747.09</v>
      </c>
      <c r="C24" s="7" t="s">
        <v>81</v>
      </c>
      <c r="D24" s="8">
        <v>156150.19</v>
      </c>
    </row>
    <row r="25" spans="1:4" ht="24.75" customHeight="1">
      <c r="A25" s="7" t="s">
        <v>111</v>
      </c>
      <c r="B25" s="8">
        <v>0</v>
      </c>
      <c r="C25" s="7" t="s">
        <v>83</v>
      </c>
      <c r="D25" s="8">
        <v>190416.46</v>
      </c>
    </row>
    <row r="26" spans="1:4" ht="24.75" customHeight="1">
      <c r="A26" s="7" t="s">
        <v>63</v>
      </c>
      <c r="B26" s="8">
        <v>4379.33</v>
      </c>
      <c r="C26" s="7" t="s">
        <v>110</v>
      </c>
      <c r="D26" s="8">
        <v>0</v>
      </c>
    </row>
    <row r="27" spans="1:4" ht="24.75" customHeight="1">
      <c r="A27" s="7" t="s">
        <v>64</v>
      </c>
      <c r="B27" s="8">
        <v>17468178.01</v>
      </c>
      <c r="C27" s="7" t="s">
        <v>84</v>
      </c>
      <c r="D27" s="8">
        <v>174680.96</v>
      </c>
    </row>
    <row r="28" spans="1:4" ht="24.75" customHeight="1">
      <c r="A28" s="7" t="s">
        <v>105</v>
      </c>
      <c r="B28" s="8">
        <v>1022248.86</v>
      </c>
      <c r="C28" s="7" t="s">
        <v>85</v>
      </c>
      <c r="D28" s="8">
        <v>267093.63</v>
      </c>
    </row>
    <row r="29" spans="1:4" ht="24.75" customHeight="1">
      <c r="A29" s="7" t="s">
        <v>65</v>
      </c>
      <c r="B29" s="8">
        <v>3255212.7</v>
      </c>
      <c r="C29" s="7" t="s">
        <v>86</v>
      </c>
      <c r="D29" s="8">
        <v>3958605.83</v>
      </c>
    </row>
    <row r="30" spans="1:4" ht="24.75" customHeight="1">
      <c r="A30" s="7" t="s">
        <v>66</v>
      </c>
      <c r="B30" s="8">
        <v>8261421.89</v>
      </c>
      <c r="C30" s="7" t="s">
        <v>87</v>
      </c>
      <c r="D30" s="8">
        <v>1254997.01</v>
      </c>
    </row>
    <row r="31" spans="1:4" ht="24.75" customHeight="1">
      <c r="A31" s="7"/>
      <c r="B31" s="8"/>
      <c r="C31" s="7" t="s">
        <v>104</v>
      </c>
      <c r="D31" s="8">
        <v>10749.24</v>
      </c>
    </row>
    <row r="32" spans="1:4" ht="24.75" customHeight="1">
      <c r="A32" s="7"/>
      <c r="B32" s="8"/>
      <c r="C32" s="7" t="s">
        <v>112</v>
      </c>
      <c r="D32" s="8">
        <v>537388.1</v>
      </c>
    </row>
    <row r="33" spans="1:4" ht="24.75" customHeight="1">
      <c r="A33" s="5" t="s">
        <v>67</v>
      </c>
      <c r="B33" s="6">
        <v>140339996.01</v>
      </c>
      <c r="C33" s="13"/>
      <c r="D33" s="13"/>
    </row>
    <row r="34" spans="1:4" ht="24.75" customHeight="1">
      <c r="A34" s="11" t="s">
        <v>68</v>
      </c>
      <c r="B34" s="6">
        <v>482619.64</v>
      </c>
      <c r="C34" s="5" t="s">
        <v>88</v>
      </c>
      <c r="D34" s="6">
        <v>71764804.87</v>
      </c>
    </row>
    <row r="35" spans="1:4" ht="24.75" customHeight="1">
      <c r="A35" s="11" t="s">
        <v>109</v>
      </c>
      <c r="B35" s="6">
        <v>11915483.46</v>
      </c>
      <c r="C35" s="5" t="s">
        <v>113</v>
      </c>
      <c r="D35" s="6">
        <v>47678424.99</v>
      </c>
    </row>
    <row r="36" spans="1:4" ht="24.75" customHeight="1">
      <c r="A36" s="2" t="s">
        <v>93</v>
      </c>
      <c r="B36" s="12">
        <f>B5+B11+B19+B21+B33+B34+B35</f>
        <v>387324615.87999994</v>
      </c>
      <c r="C36" s="2" t="s">
        <v>94</v>
      </c>
      <c r="D36" s="12">
        <f>D5+D13+D16+D34+D35+D21</f>
        <v>387324615.88000005</v>
      </c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</sheetData>
  <sheetProtection/>
  <mergeCells count="2">
    <mergeCell ref="A3:D3"/>
    <mergeCell ref="A1:D2"/>
  </mergeCells>
  <printOptions horizontalCentered="1"/>
  <pageMargins left="0.3937007874015748" right="0.3937007874015748" top="0.3937007874015748" bottom="0.3937007874015748" header="0" footer="0.1968503937007874"/>
  <pageSetup fitToHeight="0" fitToWidth="1" horizontalDpi="300" verticalDpi="300" orientation="portrait" pageOrder="overThenDown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U16" sqref="U16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52:B60"/>
  <sheetViews>
    <sheetView view="pageBreakPreview" zoomScaleSheetLayoutView="100" zoomScalePageLayoutView="0" workbookViewId="0" topLeftCell="A1">
      <selection activeCell="B60" sqref="B60"/>
    </sheetView>
  </sheetViews>
  <sheetFormatPr defaultColWidth="9.140625" defaultRowHeight="12.75"/>
  <cols>
    <col min="1" max="1" width="70.57421875" style="0" customWidth="1"/>
    <col min="2" max="2" width="20.28125" style="0" customWidth="1"/>
  </cols>
  <sheetData>
    <row r="52" ht="19.5" customHeight="1">
      <c r="A52" s="29" t="s">
        <v>25</v>
      </c>
    </row>
    <row r="53" spans="1:2" ht="19.5" customHeight="1">
      <c r="A53" s="30" t="s">
        <v>106</v>
      </c>
      <c r="B53" s="31">
        <v>6280546.55</v>
      </c>
    </row>
    <row r="54" spans="1:2" ht="19.5" customHeight="1">
      <c r="A54" s="32" t="s">
        <v>107</v>
      </c>
      <c r="B54" s="31">
        <v>2271687.44</v>
      </c>
    </row>
    <row r="55" spans="1:2" ht="19.5" customHeight="1">
      <c r="A55" s="32" t="s">
        <v>96</v>
      </c>
      <c r="B55" s="31">
        <v>158862.55</v>
      </c>
    </row>
    <row r="56" spans="1:2" ht="19.5" customHeight="1">
      <c r="A56" s="32" t="s">
        <v>97</v>
      </c>
      <c r="B56" s="31">
        <v>602728.54</v>
      </c>
    </row>
    <row r="57" spans="1:2" ht="19.5" customHeight="1">
      <c r="A57" s="32" t="s">
        <v>98</v>
      </c>
      <c r="B57" s="31">
        <v>2647418.66</v>
      </c>
    </row>
    <row r="58" spans="1:2" ht="19.5" customHeight="1">
      <c r="A58" s="32" t="s">
        <v>99</v>
      </c>
      <c r="B58" s="31">
        <v>3344474.35</v>
      </c>
    </row>
    <row r="59" spans="1:2" ht="19.5" customHeight="1">
      <c r="A59" s="32" t="s">
        <v>100</v>
      </c>
      <c r="B59" s="31">
        <v>3516448.97</v>
      </c>
    </row>
    <row r="60" ht="12.75">
      <c r="B60" s="28">
        <f>SUM(B53:B59)</f>
        <v>18822167.060000002</v>
      </c>
    </row>
  </sheetData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300" verticalDpi="300" orientation="landscape" paperSize="9" scale="9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U23" sqref="U23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S5" sqref="S5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T28" sqref="T28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scale="9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0" zoomScaleNormal="70" zoomScalePageLayoutView="0" workbookViewId="0" topLeftCell="A1">
      <selection activeCell="Y17" sqref="Y17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PageLayoutView="0" workbookViewId="0" topLeftCell="B1">
      <selection activeCell="C20" sqref="C20"/>
    </sheetView>
  </sheetViews>
  <sheetFormatPr defaultColWidth="9.140625" defaultRowHeight="12.75"/>
  <cols>
    <col min="1" max="1" width="5.00390625" style="0" bestFit="1" customWidth="1"/>
    <col min="2" max="2" width="70.421875" style="0" customWidth="1"/>
    <col min="3" max="3" width="21.00390625" style="0" bestFit="1" customWidth="1"/>
    <col min="4" max="4" width="5.00390625" style="0" bestFit="1" customWidth="1"/>
  </cols>
  <sheetData>
    <row r="1" spans="2:5" s="1" customFormat="1" ht="18" customHeight="1">
      <c r="B1" s="33" t="s">
        <v>95</v>
      </c>
      <c r="C1" s="33"/>
      <c r="D1" s="14"/>
      <c r="E1" s="14"/>
    </row>
    <row r="2" spans="2:5" s="1" customFormat="1" ht="18" customHeight="1">
      <c r="B2" s="33"/>
      <c r="C2" s="33"/>
      <c r="D2" s="14"/>
      <c r="E2" s="14"/>
    </row>
    <row r="3" spans="2:3" ht="21" customHeight="1">
      <c r="B3" s="40" t="s">
        <v>114</v>
      </c>
      <c r="C3" s="40"/>
    </row>
    <row r="4" spans="1:4" ht="24" customHeight="1">
      <c r="A4" s="15"/>
      <c r="B4" s="16" t="s">
        <v>6</v>
      </c>
      <c r="C4" s="17"/>
      <c r="D4" s="15"/>
    </row>
    <row r="5" spans="1:4" ht="24.75" customHeight="1">
      <c r="A5" s="15"/>
      <c r="B5" s="18" t="s">
        <v>10</v>
      </c>
      <c r="C5" s="19">
        <f>SUM(C6:C8)</f>
        <v>36205872.32</v>
      </c>
      <c r="D5" s="15"/>
    </row>
    <row r="6" spans="1:4" ht="24.75" customHeight="1">
      <c r="A6" s="15"/>
      <c r="B6" s="20" t="s">
        <v>26</v>
      </c>
      <c r="C6" s="21">
        <v>25692430.06</v>
      </c>
      <c r="D6" s="15"/>
    </row>
    <row r="7" spans="1:4" ht="24.75" customHeight="1">
      <c r="A7" s="15"/>
      <c r="B7" s="20" t="s">
        <v>27</v>
      </c>
      <c r="C7" s="21">
        <v>4403004.16</v>
      </c>
      <c r="D7" s="15"/>
    </row>
    <row r="8" spans="1:4" ht="24.75" customHeight="1">
      <c r="A8" s="15"/>
      <c r="B8" s="20" t="s">
        <v>28</v>
      </c>
      <c r="C8" s="21">
        <v>6110438.1</v>
      </c>
      <c r="D8" s="15"/>
    </row>
    <row r="9" spans="1:4" ht="24.75" customHeight="1">
      <c r="A9" s="15"/>
      <c r="B9" s="18" t="s">
        <v>11</v>
      </c>
      <c r="C9" s="19">
        <f>SUM(C10:C16)</f>
        <v>148755653.09</v>
      </c>
      <c r="D9" s="15"/>
    </row>
    <row r="10" spans="1:4" ht="24.75" customHeight="1">
      <c r="A10" s="15"/>
      <c r="B10" s="20" t="s">
        <v>29</v>
      </c>
      <c r="C10" s="21">
        <v>141881751.86</v>
      </c>
      <c r="D10" s="15"/>
    </row>
    <row r="11" spans="1:4" ht="24.75" customHeight="1">
      <c r="A11" s="15"/>
      <c r="B11" s="20" t="s">
        <v>30</v>
      </c>
      <c r="C11" s="21">
        <v>374208.8</v>
      </c>
      <c r="D11" s="15"/>
    </row>
    <row r="12" spans="1:4" ht="24.75" customHeight="1">
      <c r="A12" s="15"/>
      <c r="B12" s="20" t="s">
        <v>31</v>
      </c>
      <c r="C12" s="21">
        <v>39507.4</v>
      </c>
      <c r="D12" s="15"/>
    </row>
    <row r="13" spans="1:4" ht="24.75" customHeight="1">
      <c r="A13" s="15"/>
      <c r="B13" s="20" t="s">
        <v>115</v>
      </c>
      <c r="C13" s="21">
        <v>338233.89</v>
      </c>
      <c r="D13" s="15"/>
    </row>
    <row r="14" spans="1:4" ht="24.75" customHeight="1">
      <c r="A14" s="15"/>
      <c r="B14" s="20" t="s">
        <v>32</v>
      </c>
      <c r="C14" s="21">
        <v>143447</v>
      </c>
      <c r="D14" s="15"/>
    </row>
    <row r="15" spans="1:4" ht="24.75" customHeight="1">
      <c r="A15" s="15"/>
      <c r="B15" s="20" t="s">
        <v>33</v>
      </c>
      <c r="C15" s="21">
        <v>440319.63</v>
      </c>
      <c r="D15" s="15"/>
    </row>
    <row r="16" spans="1:4" ht="24.75" customHeight="1">
      <c r="A16" s="15"/>
      <c r="B16" s="20" t="s">
        <v>34</v>
      </c>
      <c r="C16" s="21">
        <v>5538184.51</v>
      </c>
      <c r="D16" s="15"/>
    </row>
    <row r="17" spans="1:4" ht="24.75" customHeight="1">
      <c r="A17" s="15"/>
      <c r="B17" s="18" t="s">
        <v>8</v>
      </c>
      <c r="C17" s="19">
        <v>0</v>
      </c>
      <c r="D17" s="15"/>
    </row>
    <row r="18" spans="1:4" ht="24.75" customHeight="1">
      <c r="A18" s="15"/>
      <c r="B18" s="18" t="s">
        <v>25</v>
      </c>
      <c r="C18" s="19">
        <v>18822167.06</v>
      </c>
      <c r="D18" s="15"/>
    </row>
    <row r="19" spans="1:4" ht="24.75" customHeight="1">
      <c r="A19" s="15"/>
      <c r="B19" s="18" t="s">
        <v>9</v>
      </c>
      <c r="C19" s="19">
        <v>1514025.23</v>
      </c>
      <c r="D19" s="15"/>
    </row>
    <row r="20" spans="1:4" ht="24.75" customHeight="1">
      <c r="A20" s="15"/>
      <c r="B20" s="16" t="s">
        <v>12</v>
      </c>
      <c r="C20" s="19">
        <f>C5+C9+C18+C17+C19</f>
        <v>205297717.7</v>
      </c>
      <c r="D20" s="15"/>
    </row>
    <row r="21" spans="1:4" ht="24.75" customHeight="1">
      <c r="A21" s="15"/>
      <c r="B21" s="16" t="s">
        <v>13</v>
      </c>
      <c r="C21" s="19"/>
      <c r="D21" s="15"/>
    </row>
    <row r="22" spans="1:4" ht="24.75" customHeight="1">
      <c r="A22" s="15"/>
      <c r="B22" s="18" t="s">
        <v>14</v>
      </c>
      <c r="C22" s="19">
        <f>C23+C29</f>
        <v>123212844.91</v>
      </c>
      <c r="D22" s="15"/>
    </row>
    <row r="23" spans="1:4" ht="24.75" customHeight="1">
      <c r="A23" s="15"/>
      <c r="B23" s="22" t="s">
        <v>15</v>
      </c>
      <c r="C23" s="23">
        <f>SUM(C24:C28)</f>
        <v>82278705.14999999</v>
      </c>
      <c r="D23" s="15"/>
    </row>
    <row r="24" spans="1:4" ht="24.75" customHeight="1">
      <c r="A24" s="15"/>
      <c r="B24" s="20" t="s">
        <v>35</v>
      </c>
      <c r="C24" s="21">
        <v>75601589.35</v>
      </c>
      <c r="D24" s="15"/>
    </row>
    <row r="25" spans="1:4" ht="24.75" customHeight="1">
      <c r="A25" s="15"/>
      <c r="B25" s="20" t="s">
        <v>36</v>
      </c>
      <c r="C25" s="21">
        <v>5389677.44</v>
      </c>
      <c r="D25" s="15"/>
    </row>
    <row r="26" spans="1:4" ht="24.75" customHeight="1">
      <c r="A26" s="15"/>
      <c r="B26" s="20" t="s">
        <v>37</v>
      </c>
      <c r="C26" s="21">
        <v>329382.14</v>
      </c>
      <c r="D26" s="15"/>
    </row>
    <row r="27" spans="1:4" ht="24.75" customHeight="1">
      <c r="A27" s="15"/>
      <c r="B27" s="20" t="s">
        <v>38</v>
      </c>
      <c r="C27" s="21">
        <v>944708.26</v>
      </c>
      <c r="D27" s="15"/>
    </row>
    <row r="28" spans="1:4" ht="24.75" customHeight="1">
      <c r="A28" s="15"/>
      <c r="B28" s="20" t="s">
        <v>39</v>
      </c>
      <c r="C28" s="21">
        <v>13347.96</v>
      </c>
      <c r="D28" s="15"/>
    </row>
    <row r="29" spans="1:4" ht="24.75" customHeight="1">
      <c r="A29" s="15"/>
      <c r="B29" s="22" t="s">
        <v>16</v>
      </c>
      <c r="C29" s="23">
        <v>40934139.76</v>
      </c>
      <c r="D29" s="15"/>
    </row>
    <row r="30" spans="1:4" ht="24.75" customHeight="1">
      <c r="A30" s="15"/>
      <c r="B30" s="18" t="s">
        <v>17</v>
      </c>
      <c r="C30" s="23">
        <f>SUM(C31:C40)</f>
        <v>50044802.63999999</v>
      </c>
      <c r="D30" s="15"/>
    </row>
    <row r="31" spans="1:4" ht="24.75" customHeight="1">
      <c r="A31" s="15"/>
      <c r="B31" s="20" t="s">
        <v>40</v>
      </c>
      <c r="C31" s="21">
        <v>21342096.98</v>
      </c>
      <c r="D31" s="15"/>
    </row>
    <row r="32" spans="1:4" ht="24.75" customHeight="1">
      <c r="A32" s="15"/>
      <c r="B32" s="20" t="s">
        <v>41</v>
      </c>
      <c r="C32" s="21">
        <v>0</v>
      </c>
      <c r="D32" s="15"/>
    </row>
    <row r="33" spans="1:4" ht="24.75" customHeight="1">
      <c r="A33" s="15"/>
      <c r="B33" s="20" t="s">
        <v>42</v>
      </c>
      <c r="C33" s="21">
        <v>0</v>
      </c>
      <c r="D33" s="15"/>
    </row>
    <row r="34" spans="1:4" ht="24.75" customHeight="1">
      <c r="A34" s="15"/>
      <c r="B34" s="20" t="s">
        <v>43</v>
      </c>
      <c r="C34" s="21">
        <v>322503.49</v>
      </c>
      <c r="D34" s="15"/>
    </row>
    <row r="35" spans="1:4" ht="24.75" customHeight="1">
      <c r="A35" s="15"/>
      <c r="B35" s="20" t="s">
        <v>44</v>
      </c>
      <c r="C35" s="21">
        <v>3898077.48</v>
      </c>
      <c r="D35" s="15"/>
    </row>
    <row r="36" spans="1:4" ht="24.75" customHeight="1">
      <c r="A36" s="15"/>
      <c r="B36" s="20" t="s">
        <v>45</v>
      </c>
      <c r="C36" s="21">
        <v>45473.77</v>
      </c>
      <c r="D36" s="15"/>
    </row>
    <row r="37" spans="1:4" ht="24.75" customHeight="1">
      <c r="A37" s="15"/>
      <c r="B37" s="20" t="s">
        <v>46</v>
      </c>
      <c r="C37" s="21">
        <v>19784036.52</v>
      </c>
      <c r="D37" s="15"/>
    </row>
    <row r="38" spans="1:4" ht="24.75" customHeight="1">
      <c r="A38" s="15"/>
      <c r="B38" s="20" t="s">
        <v>47</v>
      </c>
      <c r="C38" s="21">
        <v>2220062.28</v>
      </c>
      <c r="D38" s="15"/>
    </row>
    <row r="39" spans="1:4" ht="24.75" customHeight="1">
      <c r="A39" s="15"/>
      <c r="B39" s="20" t="s">
        <v>48</v>
      </c>
      <c r="C39" s="21">
        <v>1453396.73</v>
      </c>
      <c r="D39" s="15"/>
    </row>
    <row r="40" spans="1:4" ht="24.75" customHeight="1">
      <c r="A40" s="15"/>
      <c r="B40" s="20" t="s">
        <v>49</v>
      </c>
      <c r="C40" s="21">
        <v>979155.39</v>
      </c>
      <c r="D40" s="15"/>
    </row>
    <row r="41" spans="1:4" ht="24.75" customHeight="1">
      <c r="A41" s="15"/>
      <c r="B41" s="18" t="s">
        <v>18</v>
      </c>
      <c r="C41" s="23">
        <f>SUM(C42:C45)</f>
        <v>5987651.46</v>
      </c>
      <c r="D41" s="15"/>
    </row>
    <row r="42" spans="1:4" ht="24.75" customHeight="1">
      <c r="A42" s="15"/>
      <c r="B42" s="20" t="s">
        <v>1</v>
      </c>
      <c r="C42" s="21">
        <v>243264.53</v>
      </c>
      <c r="D42" s="15"/>
    </row>
    <row r="43" spans="1:4" ht="24.75" customHeight="1">
      <c r="A43" s="15"/>
      <c r="B43" s="20" t="s">
        <v>2</v>
      </c>
      <c r="C43" s="21">
        <v>5744386.93</v>
      </c>
      <c r="D43" s="15"/>
    </row>
    <row r="44" spans="1:4" ht="24.75" customHeight="1">
      <c r="A44" s="15"/>
      <c r="B44" s="20" t="s">
        <v>3</v>
      </c>
      <c r="C44" s="21">
        <v>0</v>
      </c>
      <c r="D44" s="15"/>
    </row>
    <row r="45" spans="1:4" ht="24.75" customHeight="1">
      <c r="A45" s="15"/>
      <c r="B45" s="20" t="s">
        <v>4</v>
      </c>
      <c r="C45" s="21">
        <v>0</v>
      </c>
      <c r="D45" s="15"/>
    </row>
    <row r="46" spans="1:4" ht="24.75" customHeight="1">
      <c r="A46" s="15"/>
      <c r="B46" s="18" t="s">
        <v>19</v>
      </c>
      <c r="C46" s="23">
        <v>3556312.34</v>
      </c>
      <c r="D46" s="15"/>
    </row>
    <row r="47" spans="1:4" ht="24.75" customHeight="1">
      <c r="A47" s="15"/>
      <c r="B47" s="18" t="s">
        <v>20</v>
      </c>
      <c r="C47" s="23">
        <v>1925480.28</v>
      </c>
      <c r="D47" s="15"/>
    </row>
    <row r="48" spans="1:4" ht="24.75" customHeight="1">
      <c r="A48" s="15"/>
      <c r="B48" s="18" t="s">
        <v>21</v>
      </c>
      <c r="C48" s="23">
        <f>121.7+999.99</f>
        <v>1121.69</v>
      </c>
      <c r="D48" s="15"/>
    </row>
    <row r="49" spans="1:4" ht="24.75" customHeight="1">
      <c r="A49" s="15"/>
      <c r="B49" s="18" t="s">
        <v>22</v>
      </c>
      <c r="C49" s="23">
        <v>211435.66</v>
      </c>
      <c r="D49" s="15"/>
    </row>
    <row r="50" spans="1:4" ht="24.75" customHeight="1">
      <c r="A50" s="15"/>
      <c r="B50" s="18" t="s">
        <v>23</v>
      </c>
      <c r="C50" s="23">
        <f>1643842.43</f>
        <v>1643842.43</v>
      </c>
      <c r="D50" s="15"/>
    </row>
    <row r="51" spans="1:4" ht="24.75" customHeight="1">
      <c r="A51" s="15"/>
      <c r="B51" s="18" t="s">
        <v>24</v>
      </c>
      <c r="C51" s="23">
        <v>8012614.74</v>
      </c>
      <c r="D51" s="15"/>
    </row>
    <row r="52" spans="1:4" ht="24.75" customHeight="1">
      <c r="A52" s="15"/>
      <c r="B52" s="16" t="s">
        <v>7</v>
      </c>
      <c r="C52" s="19">
        <f>C23+C29+C30+C41+C46+C47+C48+C49+C50+C51</f>
        <v>194596106.15</v>
      </c>
      <c r="D52" s="15"/>
    </row>
    <row r="53" spans="1:4" ht="24.75" customHeight="1">
      <c r="A53" s="15"/>
      <c r="B53" s="16" t="s">
        <v>5</v>
      </c>
      <c r="C53" s="19">
        <f>C20-C52</f>
        <v>10701611.549999982</v>
      </c>
      <c r="D53" s="15"/>
    </row>
  </sheetData>
  <sheetProtection/>
  <mergeCells count="2">
    <mergeCell ref="B3:C3"/>
    <mergeCell ref="B1:C2"/>
  </mergeCells>
  <printOptions horizontalCentered="1"/>
  <pageMargins left="0.3937007874015748" right="0.3937007874015748" top="0.3937007874015748" bottom="0.3937007874015748" header="0" footer="0.1968503937007874"/>
  <pageSetup fitToHeight="0" fitToWidth="1" orientation="portrait" pageOrder="overThenDown" paperSize="9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2.421875" style="0" customWidth="1"/>
    <col min="2" max="2" width="13.8515625" style="28" bestFit="1" customWidth="1"/>
  </cols>
  <sheetData>
    <row r="1" spans="1:2" ht="12.75" customHeight="1">
      <c r="A1" s="33" t="s">
        <v>95</v>
      </c>
      <c r="B1" s="33"/>
    </row>
    <row r="2" spans="1:2" ht="12.75" customHeight="1">
      <c r="A2" s="33"/>
      <c r="B2" s="33"/>
    </row>
    <row r="3" spans="1:2" ht="18.75" customHeight="1">
      <c r="A3" s="41" t="s">
        <v>116</v>
      </c>
      <c r="B3" s="41"/>
    </row>
    <row r="4" spans="1:2" ht="12.75">
      <c r="A4" s="24"/>
      <c r="B4" s="25"/>
    </row>
    <row r="5" spans="1:2" ht="13.5">
      <c r="A5" s="26" t="s">
        <v>89</v>
      </c>
      <c r="B5" s="27">
        <v>14175755.28</v>
      </c>
    </row>
    <row r="6" spans="1:2" ht="12.75">
      <c r="A6" s="24"/>
      <c r="B6" s="25"/>
    </row>
    <row r="7" spans="1:2" ht="13.5">
      <c r="A7" s="26" t="s">
        <v>90</v>
      </c>
      <c r="B7" s="27">
        <f>-5999540.47-126962.8</f>
        <v>-6126503.27</v>
      </c>
    </row>
    <row r="8" spans="1:2" ht="12.75">
      <c r="A8" s="24"/>
      <c r="B8" s="25"/>
    </row>
    <row r="9" spans="1:2" ht="13.5">
      <c r="A9" s="26" t="s">
        <v>91</v>
      </c>
      <c r="B9" s="27">
        <v>0</v>
      </c>
    </row>
    <row r="10" spans="1:2" ht="12.75">
      <c r="A10" s="24"/>
      <c r="B10" s="25"/>
    </row>
    <row r="11" spans="1:2" ht="13.5">
      <c r="A11" s="26" t="s">
        <v>92</v>
      </c>
      <c r="B11" s="27">
        <f>(B5+B7)</f>
        <v>8049252.01</v>
      </c>
    </row>
  </sheetData>
  <sheetProtection/>
  <mergeCells count="2">
    <mergeCell ref="A3:B3"/>
    <mergeCell ref="A1:B2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Q9" sqref="Q9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T20" sqref="T20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T10" sqref="T10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O6" sqref="O6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R15" sqref="R15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UniPG</dc:creator>
  <cp:keywords/>
  <dc:description/>
  <cp:lastModifiedBy>Windows User</cp:lastModifiedBy>
  <cp:lastPrinted>2019-05-08T08:16:19Z</cp:lastPrinted>
  <dcterms:created xsi:type="dcterms:W3CDTF">2016-10-04T10:22:12Z</dcterms:created>
  <dcterms:modified xsi:type="dcterms:W3CDTF">2019-05-09T10:20:07Z</dcterms:modified>
  <cp:category/>
  <cp:version/>
  <cp:contentType/>
  <cp:contentStatus/>
</cp:coreProperties>
</file>