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firstSheet="7" activeTab="1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/>
  <calcPr fullCalcOnLoad="1"/>
</workbook>
</file>

<file path=xl/sharedStrings.xml><?xml version="1.0" encoding="utf-8"?>
<sst xmlns="http://schemas.openxmlformats.org/spreadsheetml/2006/main" count="114" uniqueCount="110">
  <si>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</si>
  <si>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</si>
  <si>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</si>
  <si>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</si>
  <si>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</si>
  <si>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</si>
  <si>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</si>
  <si>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</si>
  <si>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</si>
  <si>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</si>
  <si>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</si>
  <si>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</si>
  <si>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</si>
  <si>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</si>
  <si>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</si>
  <si>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</si>
  <si>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</si>
  <si>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</si>
  <si>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</si>
  <si>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</si>
  <si>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</si>
  <si>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</si>
  <si>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</si>
  <si>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</si>
  <si>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</si>
  <si>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</si>
  <si>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</si>
  <si>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</si>
  <si>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</si>
  <si>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</si>
  <si>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</si>
  <si>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</si>
  <si>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Unione Europea e altri Organismi Internazionali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</si>
  <si>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</si>
  <si>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</si>
  <si>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</si>
  <si>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</si>
  <si>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</si>
  <si>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</si>
  <si>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</si>
  <si>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</si>
  <si>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</si>
  <si>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</si>
  <si>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</si>
  <si>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</si>
  <si>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</si>
  <si>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</si>
  <si>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</si>
  <si>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</si>
  <si>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</si>
  <si>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</si>
  <si>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</si>
  <si>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</si>
  <si>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</si>
  <si>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</si>
  <si>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</si>
  <si>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</si>
  <si>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</si>
  <si>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</si>
  <si>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</si>
  <si>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</si>
  <si>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</si>
  <si>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</si>
  <si>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</si>
  <si>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</si>
  <si>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</si>
  <si>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</si>
  <si>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</si>
  <si>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</si>
  <si>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</si>
  <si>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</si>
  <si>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</si>
  <si>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</si>
  <si>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</si>
  <si>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</si>
  <si>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 xml:space="preserve"> FONDO DI DOTAZIONE DELL'ATENEO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</si>
  <si>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</si>
  <si>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</si>
  <si>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</si>
  <si>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</si>
  <si>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</si>
  <si>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</si>
  <si>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</si>
  <si>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</si>
  <si>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</si>
  <si>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</si>
  <si>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</si>
  <si>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</si>
  <si>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</si>
  <si>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</si>
  <si>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Debiti altri debiti</t>
  </si>
  <si>
    <t>RATEI E RISCONTI PASSIVI E CONTRIBUTI AGLI INVESTIMENTI</t>
  </si>
  <si>
    <t>RENDICONTO FINANZIARIO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</si>
  <si>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</si>
  <si>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</si>
  <si>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</si>
  <si>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</si>
  <si>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</si>
  <si>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</si>
  <si>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BILANCIO UNICO DI ATENEO 2015 - CONTO ECONOMICO</t>
  </si>
  <si>
    <t>BILANCIO UNICO DI ATENEO 2015 - STATO PATRIMONIALE</t>
  </si>
  <si>
    <t>UNIVERSITA' DEGLI STUDI DI PERUGIA</t>
  </si>
  <si>
    <t xml:space="preserve"> Contratti/convenzioni/accordi programma</t>
  </si>
  <si>
    <t>Vendita di altri beni e servizi in attività istituzionale</t>
  </si>
  <si>
    <t>Fitti attivi</t>
  </si>
  <si>
    <t>Vendita di altri beni e servizi in attività Commerciale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</si>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</sst>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15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46" applyNumberFormat="1" applyFont="1" applyFill="1" applyBorder="1" applyAlignment="1" applyProtection="1">
      <alignment horizontal="left" vertical="top" wrapText="1"/>
      <protection/>
    </xf>
    <xf numFmtId="0" fontId="0" fillId="0" borderId="0" xfId="46" applyNumberFormat="1" applyFont="1" applyFill="1" applyBorder="1" applyAlignment="1">
      <alignment/>
    </xf>
    <xf numFmtId="0" fontId="5" fillId="33" borderId="10" xfId="46" applyNumberFormat="1" applyFont="1" applyFill="1" applyBorder="1" applyAlignment="1" applyProtection="1">
      <alignment horizontal="left" vertical="center" wrapText="1"/>
      <protection/>
    </xf>
    <xf numFmtId="0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33" borderId="10" xfId="46" applyNumberFormat="1" applyFont="1" applyFill="1" applyBorder="1" applyAlignment="1" applyProtection="1">
      <alignment horizontal="left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33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46" applyNumberFormat="1" applyFont="1" applyFill="1" applyBorder="1" applyAlignment="1" applyProtection="1">
      <alignment horizontal="left" vertical="center" wrapText="1"/>
      <protection/>
    </xf>
    <xf numFmtId="4" fontId="7" fillId="0" borderId="10" xfId="46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33" borderId="1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46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0" borderId="11" xfId="46" applyNumberFormat="1" applyFont="1" applyFill="1" applyBorder="1" applyAlignment="1">
      <alignment horizontal="center" vertical="center"/>
    </xf>
    <xf numFmtId="0" fontId="6" fillId="0" borderId="12" xfId="46" applyNumberFormat="1" applyFont="1" applyFill="1" applyBorder="1" applyAlignment="1">
      <alignment horizontal="center" vertical="center"/>
    </xf>
    <xf numFmtId="0" fontId="6" fillId="0" borderId="13" xfId="46" applyNumberFormat="1" applyFont="1" applyFill="1" applyBorder="1" applyAlignment="1">
      <alignment horizontal="center" vertical="center"/>
    </xf>
    <xf numFmtId="0" fontId="6" fillId="0" borderId="14" xfId="46" applyNumberFormat="1" applyFont="1" applyFill="1" applyBorder="1" applyAlignment="1">
      <alignment horizontal="center" vertical="center"/>
    </xf>
    <xf numFmtId="0" fontId="6" fillId="0" borderId="15" xfId="46" applyNumberFormat="1" applyFont="1" applyFill="1" applyBorder="1" applyAlignment="1">
      <alignment horizontal="center" vertical="center"/>
    </xf>
    <xf numFmtId="0" fontId="6" fillId="0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6" fillId="0" borderId="10" xfId="46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1775"/>
          <c:w val="0.8535"/>
          <c:h val="0.74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5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17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10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PATRIMONIALE'!$B$5,'STATO PATRIMONIALE'!$B$9,'STATO PATRIMONIALE'!$B$17:$B$18,'STATO PATRIMONIALE'!$B$26:$B$27)</c:f>
              <c:strCache>
                <c:ptCount val="6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CREDITI</c:v>
                </c:pt>
                <c:pt idx="4">
                  <c:v>DISPONIBILITA' LIQUIDE</c:v>
                </c:pt>
                <c:pt idx="5">
                  <c:v>RATEI E RISCONTI ATTIVI</c:v>
                </c:pt>
              </c:strCache>
            </c:strRef>
          </c:cat>
          <c:val>
            <c:numRef>
              <c:f>('STATO PATRIMONIALE'!$C$5,'STATO PATRIMONIALE'!$C$9,'STATO PATRIMONIALE'!$C$17:$C$18,'STATO PATRIMONIALE'!$C$26:$C$27)</c:f>
              <c:numCache>
                <c:ptCount val="6"/>
                <c:pt idx="0">
                  <c:v>819108.31</c:v>
                </c:pt>
                <c:pt idx="1">
                  <c:v>205681409.10000002</c:v>
                </c:pt>
                <c:pt idx="2">
                  <c:v>780676.72</c:v>
                </c:pt>
                <c:pt idx="3">
                  <c:v>35422157.03</c:v>
                </c:pt>
                <c:pt idx="4">
                  <c:v>120450987.88</c:v>
                </c:pt>
                <c:pt idx="5">
                  <c:v>10926828.03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ANALISI DEI COSTI DEL PERSONALE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25"/>
          <c:w val="0.978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89755054.25</c:v>
                </c:pt>
                <c:pt idx="1">
                  <c:v>6693129.98</c:v>
                </c:pt>
                <c:pt idx="2">
                  <c:v>195427.93</c:v>
                </c:pt>
                <c:pt idx="3">
                  <c:v>1043319.15</c:v>
                </c:pt>
                <c:pt idx="4">
                  <c:v>32078.57</c:v>
                </c:pt>
                <c:pt idx="5">
                  <c:v>44831912</c:v>
                </c:pt>
              </c:numCache>
            </c:numRef>
          </c:val>
          <c:shape val="cylinder"/>
        </c:ser>
        <c:shape val="box"/>
        <c:axId val="34642943"/>
        <c:axId val="43351032"/>
      </c:bar3D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3351032"/>
        <c:crosses val="autoZero"/>
        <c:auto val="1"/>
        <c:lblOffset val="100"/>
        <c:tickLblSkip val="1"/>
        <c:noMultiLvlLbl val="0"/>
      </c:catAx>
      <c:valAx>
        <c:axId val="43351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42943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2"/>
          <c:w val="0.9797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19712416.15</c:v>
                </c:pt>
                <c:pt idx="1">
                  <c:v>288424.64</c:v>
                </c:pt>
                <c:pt idx="2">
                  <c:v>49408.13</c:v>
                </c:pt>
                <c:pt idx="3">
                  <c:v>2507630.72</c:v>
                </c:pt>
                <c:pt idx="4">
                  <c:v>4372536.49</c:v>
                </c:pt>
                <c:pt idx="5">
                  <c:v>1657740.61</c:v>
                </c:pt>
                <c:pt idx="6">
                  <c:v>19607625.56</c:v>
                </c:pt>
                <c:pt idx="7">
                  <c:v>1235763.06</c:v>
                </c:pt>
                <c:pt idx="8">
                  <c:v>1450899.1</c:v>
                </c:pt>
                <c:pt idx="9">
                  <c:v>1076727.71</c:v>
                </c:pt>
              </c:numCache>
            </c:numRef>
          </c:val>
          <c:shape val="box"/>
        </c:ser>
        <c:shape val="box"/>
        <c:axId val="54614969"/>
        <c:axId val="21772674"/>
      </c:bar3D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1772674"/>
        <c:crosses val="autoZero"/>
        <c:auto val="1"/>
        <c:lblOffset val="100"/>
        <c:tickLblSkip val="1"/>
        <c:noMultiLvlLbl val="0"/>
      </c:catAx>
      <c:valAx>
        <c:axId val="21772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14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75"/>
          <c:w val="0.99"/>
          <c:h val="0.9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21863875.259999994</c:v>
                </c:pt>
                <c:pt idx="1">
                  <c:v>-4970779.1</c:v>
                </c:pt>
                <c:pt idx="2">
                  <c:v>-107358.32</c:v>
                </c:pt>
                <c:pt idx="3">
                  <c:v>16785737.839999996</c:v>
                </c:pt>
              </c:numCache>
            </c:numRef>
          </c:val>
        </c:ser>
        <c:gapWidth val="182"/>
        <c:axId val="61736339"/>
        <c:axId val="18756140"/>
      </c:barChart>
      <c:catAx>
        <c:axId val="61736339"/>
        <c:scaling>
          <c:orientation val="minMax"/>
        </c:scaling>
        <c:axPos val="l"/>
        <c:delete val="1"/>
        <c:majorTickMark val="out"/>
        <c:minorTickMark val="none"/>
        <c:tickLblPos val="nextTo"/>
        <c:crossAx val="18756140"/>
        <c:crosses val="autoZero"/>
        <c:auto val="1"/>
        <c:lblOffset val="100"/>
        <c:tickLblSkip val="1"/>
        <c:noMultiLvlLbl val="0"/>
      </c:catAx>
      <c:valAx>
        <c:axId val="18756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1736339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2015 - COMPOSIZIONE DEI CREDITI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"/>
          <c:w val="0.976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PATRIMONIALE'!$B$19:$B$25</c:f>
              <c:strCache>
                <c:ptCount val="7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Università</c:v>
                </c:pt>
                <c:pt idx="4">
                  <c:v>Crediti verso studenti per tasse e contributi</c:v>
                </c:pt>
                <c:pt idx="5">
                  <c:v>Crediti verso altri (pubblici)</c:v>
                </c:pt>
                <c:pt idx="6">
                  <c:v>Crediti verso altri (privati)</c:v>
                </c:pt>
              </c:strCache>
            </c:strRef>
          </c:cat>
          <c:val>
            <c:numRef>
              <c:f>'STATO PATRIMONIALE'!$C$19:$C$25</c:f>
              <c:numCache>
                <c:ptCount val="7"/>
                <c:pt idx="0">
                  <c:v>3494248.97</c:v>
                </c:pt>
                <c:pt idx="1">
                  <c:v>256820.27</c:v>
                </c:pt>
                <c:pt idx="2">
                  <c:v>581158.55</c:v>
                </c:pt>
                <c:pt idx="3">
                  <c:v>47855.54</c:v>
                </c:pt>
                <c:pt idx="4">
                  <c:v>16228074.61</c:v>
                </c:pt>
                <c:pt idx="5">
                  <c:v>2809425.73</c:v>
                </c:pt>
                <c:pt idx="6">
                  <c:v>12004573.36</c:v>
                </c:pt>
              </c:numCache>
            </c:numRef>
          </c:val>
          <c:shape val="box"/>
        </c:ser>
        <c:shape val="box"/>
        <c:axId val="34853611"/>
        <c:axId val="45247044"/>
      </c:bar3D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53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                                            COMPOSIZIONE PASSIVO PATRIMONIALE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1775"/>
          <c:w val="0.8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PATRIMONIALE'!$D$5,'STATO PATRIMONIALE'!$D$11,'STATO PATRIMONIALE'!$D$14,'STATO PATRIMONIALE'!$D$17,'STATO PATRIMONIALE'!$D$27)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</c:strCache>
            </c:strRef>
          </c:cat>
          <c:val>
            <c:numRef>
              <c:f>('STATO PATRIMONIALE'!$E$5,'STATO PATRIMONIALE'!$E$11,'STATO PATRIMONIALE'!$E$14,'STATO PATRIMONIALE'!$E$17,'STATO PATRIMONIALE'!$E$27)</c:f>
              <c:numCache>
                <c:ptCount val="5"/>
                <c:pt idx="0">
                  <c:v>216697109.43</c:v>
                </c:pt>
                <c:pt idx="1">
                  <c:v>9225919.81</c:v>
                </c:pt>
                <c:pt idx="2">
                  <c:v>1167099.1</c:v>
                </c:pt>
                <c:pt idx="3">
                  <c:v>10506474.440000001</c:v>
                </c:pt>
                <c:pt idx="4">
                  <c:v>136484564.29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2015 - COMPOSIZIONE DEI DEBITI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PATRIMONIALE'!$D$18:$D$26</c:f>
              <c:strCache>
                <c:ptCount val="9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Università</c:v>
                </c:pt>
                <c:pt idx="5">
                  <c:v>Debiti verso studenti</c:v>
                </c:pt>
                <c:pt idx="6">
                  <c:v>Debiti verso fornitori</c:v>
                </c:pt>
                <c:pt idx="7">
                  <c:v>Debiti verso dipendenti</c:v>
                </c:pt>
                <c:pt idx="8">
                  <c:v>Debiti altri debiti</c:v>
                </c:pt>
              </c:strCache>
            </c:strRef>
          </c:cat>
          <c:val>
            <c:numRef>
              <c:f>'STATO PATRIMONIALE'!$E$18:$E$26</c:f>
              <c:numCache>
                <c:ptCount val="9"/>
                <c:pt idx="0">
                  <c:v>360553.81</c:v>
                </c:pt>
                <c:pt idx="1">
                  <c:v>661639.64</c:v>
                </c:pt>
                <c:pt idx="2">
                  <c:v>98031.82</c:v>
                </c:pt>
                <c:pt idx="3">
                  <c:v>294332.06</c:v>
                </c:pt>
                <c:pt idx="4">
                  <c:v>497511.95</c:v>
                </c:pt>
                <c:pt idx="5">
                  <c:v>29022.57</c:v>
                </c:pt>
                <c:pt idx="6">
                  <c:v>7727302.45</c:v>
                </c:pt>
                <c:pt idx="7">
                  <c:v>439512.65</c:v>
                </c:pt>
                <c:pt idx="8">
                  <c:v>398567.49</c:v>
                </c:pt>
              </c:numCache>
            </c:numRef>
          </c:val>
          <c:shape val="box"/>
        </c:ser>
        <c:shape val="box"/>
        <c:axId val="4570213"/>
        <c:axId val="41131918"/>
      </c:bar3DChart>
      <c:catAx>
        <c:axId val="4570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1131918"/>
        <c:crosses val="autoZero"/>
        <c:auto val="1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02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2015 - ANALISI DEI RICAVI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4125"/>
          <c:y val="0.019"/>
          <c:w val="0.773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34969890.36</c:v>
                </c:pt>
                <c:pt idx="1">
                  <c:v>151549830.65999997</c:v>
                </c:pt>
                <c:pt idx="2">
                  <c:v>22634</c:v>
                </c:pt>
                <c:pt idx="3">
                  <c:v>75284204.13</c:v>
                </c:pt>
                <c:pt idx="4">
                  <c:v>1161408.54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ANALISI DEI PROVENTI PROPRI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9"/>
          <c:w val="0.84775"/>
          <c:h val="0.74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24838856.68</c:v>
                </c:pt>
                <c:pt idx="1">
                  <c:v>3411361.22</c:v>
                </c:pt>
                <c:pt idx="2">
                  <c:v>6719672.46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ANALISI DEI CONTRIBUTI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325"/>
          <c:y val="0.1175"/>
          <c:w val="0.85225"/>
          <c:h val="0.65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Unione Europea e altri Organismi Internazionali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144379589.32</c:v>
                </c:pt>
                <c:pt idx="1">
                  <c:v>652757.89</c:v>
                </c:pt>
                <c:pt idx="2">
                  <c:v>43734.32</c:v>
                </c:pt>
                <c:pt idx="3">
                  <c:v>1149254.58</c:v>
                </c:pt>
                <c:pt idx="4">
                  <c:v>27181.7</c:v>
                </c:pt>
                <c:pt idx="5">
                  <c:v>1050993.97</c:v>
                </c:pt>
                <c:pt idx="6">
                  <c:v>4246318.88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175"/>
          <c:y val="0.1805"/>
          <c:w val="0.85525"/>
          <c:h val="0.74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PROVENTI'!$A$245:$A$252</c:f>
              <c:strCache/>
            </c:strRef>
          </c:cat>
          <c:val>
            <c:numRef>
              <c:f>'ALTRI PROVENTI'!$B$245:$B$252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2015 - ANALISI DEI COSTI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2"/>
          <c:y val="0.044"/>
          <c:w val="0.85475"/>
          <c:h val="0.8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142550921.88</c:v>
                </c:pt>
                <c:pt idx="1">
                  <c:v>51959172.17</c:v>
                </c:pt>
                <c:pt idx="2">
                  <c:v>8733974.299999999</c:v>
                </c:pt>
                <c:pt idx="3">
                  <c:v>3352423.63</c:v>
                </c:pt>
                <c:pt idx="4">
                  <c:v>2401430.27</c:v>
                </c:pt>
                <c:pt idx="5">
                  <c:v>29168.14</c:v>
                </c:pt>
                <c:pt idx="6">
                  <c:v>2653718.29</c:v>
                </c:pt>
                <c:pt idx="7">
                  <c:v>438864.19</c:v>
                </c:pt>
                <c:pt idx="8">
                  <c:v>9296884.88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142875</xdr:rowOff>
    </xdr:from>
    <xdr:to>
      <xdr:col>13</xdr:col>
      <xdr:colOff>352425</xdr:colOff>
      <xdr:row>36</xdr:row>
      <xdr:rowOff>57150</xdr:rowOff>
    </xdr:to>
    <xdr:graphicFrame>
      <xdr:nvGraphicFramePr>
        <xdr:cNvPr id="1" name="Grafico 1"/>
        <xdr:cNvGraphicFramePr/>
      </xdr:nvGraphicFramePr>
      <xdr:xfrm>
        <a:off x="95250" y="1114425"/>
        <a:ext cx="8181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35</xdr:row>
      <xdr:rowOff>104775</xdr:rowOff>
    </xdr:to>
    <xdr:graphicFrame>
      <xdr:nvGraphicFramePr>
        <xdr:cNvPr id="1" name="Grafico 2"/>
        <xdr:cNvGraphicFramePr/>
      </xdr:nvGraphicFramePr>
      <xdr:xfrm>
        <a:off x="19050" y="0"/>
        <a:ext cx="9515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11</xdr:col>
      <xdr:colOff>485775</xdr:colOff>
      <xdr:row>36</xdr:row>
      <xdr:rowOff>28575</xdr:rowOff>
    </xdr:to>
    <xdr:graphicFrame>
      <xdr:nvGraphicFramePr>
        <xdr:cNvPr id="1" name="Grafico 1"/>
        <xdr:cNvGraphicFramePr/>
      </xdr:nvGraphicFramePr>
      <xdr:xfrm>
        <a:off x="0" y="123825"/>
        <a:ext cx="71913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14</xdr:col>
      <xdr:colOff>561975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086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114300</xdr:colOff>
      <xdr:row>38</xdr:row>
      <xdr:rowOff>85725</xdr:rowOff>
    </xdr:to>
    <xdr:graphicFrame>
      <xdr:nvGraphicFramePr>
        <xdr:cNvPr id="1" name="Grafico 1"/>
        <xdr:cNvGraphicFramePr/>
      </xdr:nvGraphicFramePr>
      <xdr:xfrm>
        <a:off x="9525" y="9525"/>
        <a:ext cx="104298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16</xdr:col>
      <xdr:colOff>447675</xdr:colOff>
      <xdr:row>40</xdr:row>
      <xdr:rowOff>123825</xdr:rowOff>
    </xdr:to>
    <xdr:graphicFrame>
      <xdr:nvGraphicFramePr>
        <xdr:cNvPr id="1" name="Grafico 1"/>
        <xdr:cNvGraphicFramePr/>
      </xdr:nvGraphicFramePr>
      <xdr:xfrm>
        <a:off x="19050" y="28575"/>
        <a:ext cx="101822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11" bestFit="1" customWidth="1"/>
    <col min="2" max="2" width="61.421875" style="11" customWidth="1"/>
    <col min="3" max="3" width="16.8515625" style="11" bestFit="1" customWidth="1"/>
    <col min="4" max="4" width="46.57421875" style="11" customWidth="1"/>
    <col min="5" max="5" width="27.57421875" style="11" customWidth="1"/>
    <col min="6" max="16384" width="9.140625" style="11" customWidth="1"/>
  </cols>
  <sheetData>
    <row r="1" spans="2:5" ht="18" customHeight="1">
      <c r="B1" s="36" t="s">
        <v>101</v>
      </c>
      <c r="C1" s="37"/>
      <c r="D1" s="37"/>
      <c r="E1" s="38"/>
    </row>
    <row r="2" spans="2:5" ht="18" customHeight="1">
      <c r="B2" s="39"/>
      <c r="C2" s="40"/>
      <c r="D2" s="40"/>
      <c r="E2" s="41"/>
    </row>
    <row r="3" spans="2:5" ht="25.5" customHeight="1">
      <c r="B3" s="35" t="s">
        <v>100</v>
      </c>
      <c r="C3" s="35"/>
      <c r="D3" s="35"/>
      <c r="E3" s="35"/>
    </row>
    <row r="4" spans="1:5" ht="24" customHeight="1">
      <c r="A4" s="10"/>
      <c r="B4" s="12" t="s">
        <v>70</v>
      </c>
      <c r="C4" s="13"/>
      <c r="D4" s="12" t="s">
        <v>74</v>
      </c>
      <c r="E4" s="19" t="s">
        <v>0</v>
      </c>
    </row>
    <row r="5" spans="1:5" ht="24.75" customHeight="1">
      <c r="A5" s="10"/>
      <c r="B5" s="14" t="s">
        <v>71</v>
      </c>
      <c r="C5" s="15">
        <f>SUM(C6:C8)</f>
        <v>819108.31</v>
      </c>
      <c r="D5" s="14" t="s">
        <v>78</v>
      </c>
      <c r="E5" s="15">
        <f>SUM(E6:E8)</f>
        <v>216697109.43</v>
      </c>
    </row>
    <row r="6" spans="1:5" ht="24.75" customHeight="1">
      <c r="A6" s="10"/>
      <c r="B6" s="16" t="s">
        <v>51</v>
      </c>
      <c r="C6" s="17">
        <v>5902.11</v>
      </c>
      <c r="D6" s="16" t="s">
        <v>75</v>
      </c>
      <c r="E6" s="17">
        <v>28278911.22</v>
      </c>
    </row>
    <row r="7" spans="1:5" ht="24.75" customHeight="1">
      <c r="A7" s="10"/>
      <c r="B7" s="16" t="s">
        <v>52</v>
      </c>
      <c r="C7" s="17">
        <v>3114.66</v>
      </c>
      <c r="D7" s="20" t="s">
        <v>76</v>
      </c>
      <c r="E7" s="21">
        <v>145420170.53</v>
      </c>
    </row>
    <row r="8" spans="1:5" ht="24.75" customHeight="1">
      <c r="A8" s="10"/>
      <c r="B8" s="16" t="s">
        <v>53</v>
      </c>
      <c r="C8" s="17">
        <v>810091.54</v>
      </c>
      <c r="D8" s="20" t="s">
        <v>77</v>
      </c>
      <c r="E8" s="21">
        <v>42998027.68</v>
      </c>
    </row>
    <row r="9" spans="1:5" ht="24.75" customHeight="1">
      <c r="A9" s="10"/>
      <c r="B9" s="14" t="s">
        <v>72</v>
      </c>
      <c r="C9" s="15">
        <f>SUM(C10:C16)</f>
        <v>205681409.10000002</v>
      </c>
      <c r="D9" s="20"/>
      <c r="E9" s="21"/>
    </row>
    <row r="10" spans="1:5" ht="24.75" customHeight="1">
      <c r="A10" s="10"/>
      <c r="B10" s="16" t="s">
        <v>54</v>
      </c>
      <c r="C10" s="17">
        <v>143512514.89</v>
      </c>
      <c r="D10" s="20"/>
      <c r="E10" s="21"/>
    </row>
    <row r="11" spans="1:5" ht="24.75" customHeight="1">
      <c r="A11" s="10"/>
      <c r="B11" s="16" t="s">
        <v>55</v>
      </c>
      <c r="C11" s="17">
        <v>7703298.33</v>
      </c>
      <c r="D11" s="14" t="s">
        <v>79</v>
      </c>
      <c r="E11" s="15">
        <v>9225919.81</v>
      </c>
    </row>
    <row r="12" spans="1:5" ht="24.75" customHeight="1">
      <c r="A12" s="10"/>
      <c r="B12" s="16" t="s">
        <v>56</v>
      </c>
      <c r="C12" s="17">
        <v>6088955.11</v>
      </c>
      <c r="D12" s="14"/>
      <c r="E12" s="15"/>
    </row>
    <row r="13" spans="1:5" ht="24.75" customHeight="1">
      <c r="A13" s="10"/>
      <c r="B13" s="16" t="s">
        <v>57</v>
      </c>
      <c r="C13" s="17">
        <v>40012285.21</v>
      </c>
      <c r="D13" s="14"/>
      <c r="E13" s="15"/>
    </row>
    <row r="14" spans="1:5" ht="24.75" customHeight="1">
      <c r="A14" s="10"/>
      <c r="B14" s="16" t="s">
        <v>58</v>
      </c>
      <c r="C14" s="17">
        <v>3867412.47</v>
      </c>
      <c r="D14" s="14" t="s">
        <v>80</v>
      </c>
      <c r="E14" s="15">
        <v>1167099.1</v>
      </c>
    </row>
    <row r="15" spans="1:5" ht="24.75" customHeight="1">
      <c r="A15" s="10"/>
      <c r="B15" s="16" t="s">
        <v>52</v>
      </c>
      <c r="C15" s="17">
        <v>2662475.9</v>
      </c>
      <c r="D15" s="14"/>
      <c r="E15" s="15"/>
    </row>
    <row r="16" spans="1:5" ht="24.75" customHeight="1">
      <c r="A16" s="10"/>
      <c r="B16" s="16" t="s">
        <v>59</v>
      </c>
      <c r="C16" s="17">
        <v>1834467.19</v>
      </c>
      <c r="D16" s="14"/>
      <c r="E16" s="15"/>
    </row>
    <row r="17" spans="1:5" ht="24.75" customHeight="1">
      <c r="A17" s="10"/>
      <c r="B17" s="14" t="s">
        <v>73</v>
      </c>
      <c r="C17" s="15">
        <v>780676.72</v>
      </c>
      <c r="D17" s="14" t="s">
        <v>81</v>
      </c>
      <c r="E17" s="15">
        <f>SUM(E18:E26)</f>
        <v>10506474.440000001</v>
      </c>
    </row>
    <row r="18" spans="1:5" ht="24.75" customHeight="1">
      <c r="A18" s="10"/>
      <c r="B18" s="14" t="s">
        <v>60</v>
      </c>
      <c r="C18" s="15">
        <f>SUM(C19:C25)</f>
        <v>35422157.03</v>
      </c>
      <c r="D18" s="22" t="s">
        <v>82</v>
      </c>
      <c r="E18" s="23">
        <v>360553.81</v>
      </c>
    </row>
    <row r="19" spans="1:5" ht="24.75" customHeight="1">
      <c r="A19" s="10"/>
      <c r="B19" s="16" t="s">
        <v>61</v>
      </c>
      <c r="C19" s="17">
        <v>3494248.97</v>
      </c>
      <c r="D19" s="22" t="s">
        <v>84</v>
      </c>
      <c r="E19" s="23">
        <v>661639.64</v>
      </c>
    </row>
    <row r="20" spans="1:5" ht="24.75" customHeight="1">
      <c r="A20" s="10"/>
      <c r="B20" s="16" t="s">
        <v>62</v>
      </c>
      <c r="C20" s="17">
        <v>256820.27</v>
      </c>
      <c r="D20" s="22" t="s">
        <v>83</v>
      </c>
      <c r="E20" s="23">
        <v>98031.82</v>
      </c>
    </row>
    <row r="21" spans="1:5" ht="24.75" customHeight="1">
      <c r="A21" s="10"/>
      <c r="B21" s="16" t="s">
        <v>63</v>
      </c>
      <c r="C21" s="17">
        <v>581158.55</v>
      </c>
      <c r="D21" s="22" t="s">
        <v>85</v>
      </c>
      <c r="E21" s="23">
        <v>294332.06</v>
      </c>
    </row>
    <row r="22" spans="1:5" ht="24.75" customHeight="1">
      <c r="A22" s="10"/>
      <c r="B22" s="16" t="s">
        <v>64</v>
      </c>
      <c r="C22" s="17">
        <v>47855.54</v>
      </c>
      <c r="D22" s="22" t="s">
        <v>86</v>
      </c>
      <c r="E22" s="23">
        <v>497511.95</v>
      </c>
    </row>
    <row r="23" spans="1:5" ht="24.75" customHeight="1">
      <c r="A23" s="10"/>
      <c r="B23" s="16" t="s">
        <v>65</v>
      </c>
      <c r="C23" s="17">
        <v>16228074.61</v>
      </c>
      <c r="D23" s="22" t="s">
        <v>87</v>
      </c>
      <c r="E23" s="23">
        <v>29022.57</v>
      </c>
    </row>
    <row r="24" spans="1:5" ht="24.75" customHeight="1">
      <c r="A24" s="10"/>
      <c r="B24" s="16" t="s">
        <v>66</v>
      </c>
      <c r="C24" s="17">
        <v>2809425.73</v>
      </c>
      <c r="D24" s="22" t="s">
        <v>88</v>
      </c>
      <c r="E24" s="23">
        <v>7727302.45</v>
      </c>
    </row>
    <row r="25" spans="1:5" ht="24.75" customHeight="1">
      <c r="A25" s="10"/>
      <c r="B25" s="16" t="s">
        <v>67</v>
      </c>
      <c r="C25" s="17">
        <f>12002573.36+2000</f>
        <v>12004573.36</v>
      </c>
      <c r="D25" s="22" t="s">
        <v>89</v>
      </c>
      <c r="E25" s="23">
        <v>439512.65</v>
      </c>
    </row>
    <row r="26" spans="1:5" ht="24.75" customHeight="1">
      <c r="A26" s="10"/>
      <c r="B26" s="14" t="s">
        <v>68</v>
      </c>
      <c r="C26" s="15">
        <v>120450987.88</v>
      </c>
      <c r="D26" s="22" t="s">
        <v>90</v>
      </c>
      <c r="E26" s="23">
        <v>398567.49</v>
      </c>
    </row>
    <row r="27" spans="1:5" ht="24.75" customHeight="1">
      <c r="A27" s="10"/>
      <c r="B27" s="18" t="s">
        <v>69</v>
      </c>
      <c r="C27" s="15">
        <v>10926828.03</v>
      </c>
      <c r="D27" s="14" t="s">
        <v>91</v>
      </c>
      <c r="E27" s="15">
        <v>136484564.29</v>
      </c>
    </row>
    <row r="28" spans="1:5" ht="24.75" customHeight="1">
      <c r="A28" s="10"/>
      <c r="B28" s="12" t="s">
        <v>97</v>
      </c>
      <c r="C28" s="29">
        <f>C5+C9+C17+C26+C27+C18</f>
        <v>374081167.06999993</v>
      </c>
      <c r="D28" s="12" t="s">
        <v>98</v>
      </c>
      <c r="E28" s="29">
        <f>E5+E11+E14+E27+E17</f>
        <v>374081167.07</v>
      </c>
    </row>
    <row r="29" ht="24.75" customHeight="1">
      <c r="A29" s="10"/>
    </row>
    <row r="30" ht="24.75" customHeight="1">
      <c r="A30" s="10"/>
    </row>
    <row r="31" ht="24.75" customHeight="1">
      <c r="A31" s="10"/>
    </row>
    <row r="32" ht="24.75" customHeight="1">
      <c r="A32" s="10"/>
    </row>
    <row r="33" ht="24.75" customHeight="1">
      <c r="A33" s="10"/>
    </row>
    <row r="34" ht="24.75" customHeight="1">
      <c r="A34" s="10"/>
    </row>
    <row r="35" ht="24.75" customHeight="1">
      <c r="A35" s="10"/>
    </row>
    <row r="36" ht="24.75" customHeight="1">
      <c r="A36" s="10"/>
    </row>
    <row r="37" ht="24.75" customHeight="1">
      <c r="A37" s="10"/>
    </row>
    <row r="38" ht="24.75" customHeight="1">
      <c r="A38" s="10"/>
    </row>
    <row r="39" ht="24.75" customHeight="1">
      <c r="A39" s="10"/>
    </row>
    <row r="40" ht="24.75" customHeight="1">
      <c r="A40" s="10"/>
    </row>
    <row r="41" ht="24.75" customHeight="1">
      <c r="A41" s="10"/>
    </row>
    <row r="42" ht="24.75" customHeight="1">
      <c r="A42" s="10"/>
    </row>
    <row r="43" ht="24.75" customHeight="1">
      <c r="A43" s="10"/>
    </row>
    <row r="44" ht="24.75" customHeight="1">
      <c r="A44" s="10"/>
    </row>
    <row r="45" ht="24.75" customHeight="1">
      <c r="A45" s="10"/>
    </row>
    <row r="46" ht="24.75" customHeight="1">
      <c r="A46" s="10"/>
    </row>
  </sheetData>
  <sheetProtection/>
  <mergeCells count="2">
    <mergeCell ref="B3:E3"/>
    <mergeCell ref="B1:E2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44:B253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244" ht="19.5" customHeight="1">
      <c r="A244" s="34" t="s">
        <v>25</v>
      </c>
    </row>
    <row r="245" spans="1:2" ht="19.5" customHeight="1">
      <c r="A245" s="32" t="s">
        <v>102</v>
      </c>
      <c r="B245" s="31">
        <v>22104491.03</v>
      </c>
    </row>
    <row r="246" spans="1:2" ht="19.5" customHeight="1">
      <c r="A246" s="33" t="s">
        <v>103</v>
      </c>
      <c r="B246" s="31">
        <v>431497.93</v>
      </c>
    </row>
    <row r="247" spans="1:2" ht="19.5" customHeight="1">
      <c r="A247" s="33" t="s">
        <v>105</v>
      </c>
      <c r="B247" s="31">
        <v>2146988.56</v>
      </c>
    </row>
    <row r="248" spans="1:2" ht="19.5" customHeight="1">
      <c r="A248" s="33" t="s">
        <v>104</v>
      </c>
      <c r="B248" s="31">
        <v>215912.77</v>
      </c>
    </row>
    <row r="249" spans="1:2" ht="19.5" customHeight="1">
      <c r="A249" s="33" t="s">
        <v>106</v>
      </c>
      <c r="B249" s="31">
        <v>423674.68</v>
      </c>
    </row>
    <row r="250" spans="1:2" ht="19.5" customHeight="1">
      <c r="A250" s="33" t="s">
        <v>107</v>
      </c>
      <c r="B250" s="31">
        <v>2525447.09</v>
      </c>
    </row>
    <row r="251" spans="1:2" ht="19.5" customHeight="1">
      <c r="A251" s="33" t="s">
        <v>108</v>
      </c>
      <c r="B251" s="31">
        <v>39659683.73</v>
      </c>
    </row>
    <row r="252" spans="1:2" ht="19.5" customHeight="1">
      <c r="A252" s="33" t="s">
        <v>109</v>
      </c>
      <c r="B252" s="31">
        <v>7776508.34</v>
      </c>
    </row>
    <row r="253" ht="12.75">
      <c r="B253" s="2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1" sqref="S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9" sqref="I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1" sqref="N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4" sqref="S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B1">
      <selection activeCell="B1" sqref="B1:C2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1" customFormat="1" ht="18" customHeight="1">
      <c r="B1" s="43" t="s">
        <v>101</v>
      </c>
      <c r="C1" s="43"/>
      <c r="D1" s="30"/>
      <c r="E1" s="30"/>
    </row>
    <row r="2" spans="2:5" s="11" customFormat="1" ht="18" customHeight="1">
      <c r="B2" s="43"/>
      <c r="C2" s="43"/>
      <c r="D2" s="30"/>
      <c r="E2" s="30"/>
    </row>
    <row r="3" spans="2:3" ht="21" customHeight="1">
      <c r="B3" s="42" t="s">
        <v>99</v>
      </c>
      <c r="C3" s="42"/>
    </row>
    <row r="4" spans="1:4" ht="24" customHeight="1">
      <c r="A4" s="1"/>
      <c r="B4" s="8" t="s">
        <v>6</v>
      </c>
      <c r="C4" s="9"/>
      <c r="D4" s="1"/>
    </row>
    <row r="5" spans="1:4" ht="24.75" customHeight="1">
      <c r="A5" s="1"/>
      <c r="B5" s="2" t="s">
        <v>10</v>
      </c>
      <c r="C5" s="3">
        <f>SUM(C6:C8)</f>
        <v>34969890.36</v>
      </c>
      <c r="D5" s="1"/>
    </row>
    <row r="6" spans="1:4" ht="24.75" customHeight="1">
      <c r="A6" s="1"/>
      <c r="B6" s="4" t="s">
        <v>26</v>
      </c>
      <c r="C6" s="5">
        <v>24838856.68</v>
      </c>
      <c r="D6" s="1"/>
    </row>
    <row r="7" spans="1:4" ht="24.75" customHeight="1">
      <c r="A7" s="1"/>
      <c r="B7" s="4" t="s">
        <v>27</v>
      </c>
      <c r="C7" s="5">
        <v>3411361.22</v>
      </c>
      <c r="D7" s="1"/>
    </row>
    <row r="8" spans="1:4" ht="24.75" customHeight="1">
      <c r="A8" s="1"/>
      <c r="B8" s="4" t="s">
        <v>28</v>
      </c>
      <c r="C8" s="5">
        <v>6719672.46</v>
      </c>
      <c r="D8" s="1"/>
    </row>
    <row r="9" spans="1:4" ht="24.75" customHeight="1">
      <c r="A9" s="1"/>
      <c r="B9" s="2" t="s">
        <v>11</v>
      </c>
      <c r="C9" s="3">
        <f>SUM(C10:C16)</f>
        <v>151549830.65999997</v>
      </c>
      <c r="D9" s="1"/>
    </row>
    <row r="10" spans="1:4" ht="24.75" customHeight="1">
      <c r="A10" s="1"/>
      <c r="B10" s="4" t="s">
        <v>29</v>
      </c>
      <c r="C10" s="5">
        <v>144379589.32</v>
      </c>
      <c r="D10" s="1"/>
    </row>
    <row r="11" spans="1:4" ht="24.75" customHeight="1">
      <c r="A11" s="1"/>
      <c r="B11" s="4" t="s">
        <v>30</v>
      </c>
      <c r="C11" s="5">
        <v>652757.89</v>
      </c>
      <c r="D11" s="1"/>
    </row>
    <row r="12" spans="1:4" ht="24.75" customHeight="1">
      <c r="A12" s="1"/>
      <c r="B12" s="4" t="s">
        <v>31</v>
      </c>
      <c r="C12" s="5">
        <v>43734.32</v>
      </c>
      <c r="D12" s="1"/>
    </row>
    <row r="13" spans="1:4" ht="24.75" customHeight="1">
      <c r="A13" s="1"/>
      <c r="B13" s="4" t="s">
        <v>32</v>
      </c>
      <c r="C13" s="5">
        <v>1149254.58</v>
      </c>
      <c r="D13" s="1"/>
    </row>
    <row r="14" spans="1:4" ht="24.75" customHeight="1">
      <c r="A14" s="1"/>
      <c r="B14" s="4" t="s">
        <v>33</v>
      </c>
      <c r="C14" s="5">
        <v>27181.7</v>
      </c>
      <c r="D14" s="1"/>
    </row>
    <row r="15" spans="1:4" ht="24.75" customHeight="1">
      <c r="A15" s="1"/>
      <c r="B15" s="4" t="s">
        <v>34</v>
      </c>
      <c r="C15" s="5">
        <v>1050993.97</v>
      </c>
      <c r="D15" s="1"/>
    </row>
    <row r="16" spans="1:4" ht="24.75" customHeight="1">
      <c r="A16" s="1"/>
      <c r="B16" s="4" t="s">
        <v>35</v>
      </c>
      <c r="C16" s="5">
        <v>4246318.88</v>
      </c>
      <c r="D16" s="1"/>
    </row>
    <row r="17" spans="1:4" ht="24.75" customHeight="1">
      <c r="A17" s="1"/>
      <c r="B17" s="2" t="s">
        <v>8</v>
      </c>
      <c r="C17" s="3">
        <v>22634</v>
      </c>
      <c r="D17" s="1"/>
    </row>
    <row r="18" spans="1:4" ht="24.75" customHeight="1">
      <c r="A18" s="1"/>
      <c r="B18" s="2" t="s">
        <v>25</v>
      </c>
      <c r="C18" s="3">
        <v>75284204.13</v>
      </c>
      <c r="D18" s="1"/>
    </row>
    <row r="19" spans="1:4" ht="24.75" customHeight="1">
      <c r="A19" s="1"/>
      <c r="B19" s="2" t="s">
        <v>9</v>
      </c>
      <c r="C19" s="3">
        <v>1161408.54</v>
      </c>
      <c r="D19" s="1"/>
    </row>
    <row r="20" spans="1:4" ht="24.75" customHeight="1">
      <c r="A20" s="1"/>
      <c r="B20" s="8" t="s">
        <v>12</v>
      </c>
      <c r="C20" s="3">
        <f>C5+C9+C18+C17+C19</f>
        <v>262987967.68999997</v>
      </c>
      <c r="D20" s="1"/>
    </row>
    <row r="21" spans="1:4" ht="24.75" customHeight="1">
      <c r="A21" s="1"/>
      <c r="B21" s="8" t="s">
        <v>13</v>
      </c>
      <c r="C21" s="3"/>
      <c r="D21" s="1"/>
    </row>
    <row r="22" spans="1:4" ht="24.75" customHeight="1">
      <c r="A22" s="1"/>
      <c r="B22" s="2" t="s">
        <v>14</v>
      </c>
      <c r="C22" s="3">
        <f>C23+C29</f>
        <v>142550921.88</v>
      </c>
      <c r="D22" s="1"/>
    </row>
    <row r="23" spans="1:4" ht="24.75" customHeight="1">
      <c r="A23" s="1"/>
      <c r="B23" s="6" t="s">
        <v>15</v>
      </c>
      <c r="C23" s="7">
        <f>SUM(C24:C28)</f>
        <v>97719009.88000001</v>
      </c>
      <c r="D23" s="1"/>
    </row>
    <row r="24" spans="1:4" ht="24.75" customHeight="1">
      <c r="A24" s="1"/>
      <c r="B24" s="4" t="s">
        <v>36</v>
      </c>
      <c r="C24" s="5">
        <v>89755054.25</v>
      </c>
      <c r="D24" s="1"/>
    </row>
    <row r="25" spans="1:4" ht="24.75" customHeight="1">
      <c r="A25" s="1"/>
      <c r="B25" s="4" t="s">
        <v>37</v>
      </c>
      <c r="C25" s="5">
        <v>6693129.98</v>
      </c>
      <c r="D25" s="1"/>
    </row>
    <row r="26" spans="1:4" ht="24.75" customHeight="1">
      <c r="A26" s="1"/>
      <c r="B26" s="4" t="s">
        <v>38</v>
      </c>
      <c r="C26" s="5">
        <v>195427.93</v>
      </c>
      <c r="D26" s="1"/>
    </row>
    <row r="27" spans="1:4" ht="24.75" customHeight="1">
      <c r="A27" s="1"/>
      <c r="B27" s="4" t="s">
        <v>39</v>
      </c>
      <c r="C27" s="5">
        <v>1043319.15</v>
      </c>
      <c r="D27" s="1"/>
    </row>
    <row r="28" spans="1:4" ht="24.75" customHeight="1">
      <c r="A28" s="1"/>
      <c r="B28" s="4" t="s">
        <v>40</v>
      </c>
      <c r="C28" s="5">
        <v>32078.57</v>
      </c>
      <c r="D28" s="1"/>
    </row>
    <row r="29" spans="1:4" ht="24.75" customHeight="1">
      <c r="A29" s="1"/>
      <c r="B29" s="6" t="s">
        <v>16</v>
      </c>
      <c r="C29" s="7">
        <v>44831912</v>
      </c>
      <c r="D29" s="1"/>
    </row>
    <row r="30" spans="1:4" ht="24.75" customHeight="1">
      <c r="A30" s="1"/>
      <c r="B30" s="2" t="s">
        <v>17</v>
      </c>
      <c r="C30" s="7">
        <f>SUM(C31:C40)</f>
        <v>51959172.17</v>
      </c>
      <c r="D30" s="1"/>
    </row>
    <row r="31" spans="1:4" ht="24.75" customHeight="1">
      <c r="A31" s="1"/>
      <c r="B31" s="4" t="s">
        <v>41</v>
      </c>
      <c r="C31" s="5">
        <v>19712416.15</v>
      </c>
      <c r="D31" s="1"/>
    </row>
    <row r="32" spans="1:4" ht="24.75" customHeight="1">
      <c r="A32" s="1"/>
      <c r="B32" s="4" t="s">
        <v>42</v>
      </c>
      <c r="C32" s="5">
        <v>288424.64</v>
      </c>
      <c r="D32" s="1"/>
    </row>
    <row r="33" spans="1:4" ht="24.75" customHeight="1">
      <c r="A33" s="1"/>
      <c r="B33" s="4" t="s">
        <v>43</v>
      </c>
      <c r="C33" s="5">
        <v>49408.13</v>
      </c>
      <c r="D33" s="1"/>
    </row>
    <row r="34" spans="1:4" ht="24.75" customHeight="1">
      <c r="A34" s="1"/>
      <c r="B34" s="4" t="s">
        <v>44</v>
      </c>
      <c r="C34" s="5">
        <v>2507630.72</v>
      </c>
      <c r="D34" s="1"/>
    </row>
    <row r="35" spans="1:4" ht="24.75" customHeight="1">
      <c r="A35" s="1"/>
      <c r="B35" s="4" t="s">
        <v>45</v>
      </c>
      <c r="C35" s="5">
        <v>4372536.49</v>
      </c>
      <c r="D35" s="1"/>
    </row>
    <row r="36" spans="1:4" ht="24.75" customHeight="1">
      <c r="A36" s="1"/>
      <c r="B36" s="4" t="s">
        <v>46</v>
      </c>
      <c r="C36" s="5">
        <v>1657740.61</v>
      </c>
      <c r="D36" s="1"/>
    </row>
    <row r="37" spans="1:4" ht="24.75" customHeight="1">
      <c r="A37" s="1"/>
      <c r="B37" s="4" t="s">
        <v>47</v>
      </c>
      <c r="C37" s="5">
        <v>19607625.56</v>
      </c>
      <c r="D37" s="1"/>
    </row>
    <row r="38" spans="1:4" ht="24.75" customHeight="1">
      <c r="A38" s="1"/>
      <c r="B38" s="4" t="s">
        <v>48</v>
      </c>
      <c r="C38" s="5">
        <v>1235763.06</v>
      </c>
      <c r="D38" s="1"/>
    </row>
    <row r="39" spans="1:4" ht="24.75" customHeight="1">
      <c r="A39" s="1"/>
      <c r="B39" s="4" t="s">
        <v>49</v>
      </c>
      <c r="C39" s="5">
        <v>1450899.1</v>
      </c>
      <c r="D39" s="1"/>
    </row>
    <row r="40" spans="1:4" ht="24.75" customHeight="1">
      <c r="A40" s="1"/>
      <c r="B40" s="4" t="s">
        <v>50</v>
      </c>
      <c r="C40" s="5">
        <v>1076727.71</v>
      </c>
      <c r="D40" s="1"/>
    </row>
    <row r="41" spans="1:4" ht="24.75" customHeight="1">
      <c r="A41" s="1"/>
      <c r="B41" s="2" t="s">
        <v>18</v>
      </c>
      <c r="C41" s="7">
        <f>SUM(C42:C45)</f>
        <v>8733974.299999999</v>
      </c>
      <c r="D41" s="1"/>
    </row>
    <row r="42" spans="1:4" ht="24.75" customHeight="1">
      <c r="A42" s="1"/>
      <c r="B42" s="4" t="s">
        <v>1</v>
      </c>
      <c r="C42" s="5">
        <v>130731.95</v>
      </c>
      <c r="D42" s="1"/>
    </row>
    <row r="43" spans="1:4" ht="24.75" customHeight="1">
      <c r="A43" s="1"/>
      <c r="B43" s="4" t="s">
        <v>2</v>
      </c>
      <c r="C43" s="5">
        <v>8603242.35</v>
      </c>
      <c r="D43" s="1"/>
    </row>
    <row r="44" spans="1:4" ht="24.75" customHeight="1">
      <c r="A44" s="1"/>
      <c r="B44" s="4" t="s">
        <v>3</v>
      </c>
      <c r="C44" s="5">
        <v>0</v>
      </c>
      <c r="D44" s="1"/>
    </row>
    <row r="45" spans="1:4" ht="24.75" customHeight="1">
      <c r="A45" s="1"/>
      <c r="B45" s="4" t="s">
        <v>4</v>
      </c>
      <c r="C45" s="5">
        <v>0</v>
      </c>
      <c r="D45" s="1"/>
    </row>
    <row r="46" spans="1:4" ht="24.75" customHeight="1">
      <c r="A46" s="1"/>
      <c r="B46" s="2" t="s">
        <v>19</v>
      </c>
      <c r="C46" s="7">
        <v>3352423.63</v>
      </c>
      <c r="D46" s="1"/>
    </row>
    <row r="47" spans="1:4" ht="24.75" customHeight="1">
      <c r="A47" s="1"/>
      <c r="B47" s="2" t="s">
        <v>20</v>
      </c>
      <c r="C47" s="7">
        <v>2401430.27</v>
      </c>
      <c r="D47" s="1"/>
    </row>
    <row r="48" spans="1:4" ht="24.75" customHeight="1">
      <c r="A48" s="1"/>
      <c r="B48" s="2" t="s">
        <v>21</v>
      </c>
      <c r="C48" s="7">
        <f>25317.09+3851.05</f>
        <v>29168.14</v>
      </c>
      <c r="D48" s="1"/>
    </row>
    <row r="49" spans="1:4" ht="24.75" customHeight="1">
      <c r="A49" s="1"/>
      <c r="B49" s="2" t="s">
        <v>22</v>
      </c>
      <c r="C49" s="7">
        <f>2653718.29</f>
        <v>2653718.29</v>
      </c>
      <c r="D49" s="1"/>
    </row>
    <row r="50" spans="1:4" ht="24.75" customHeight="1">
      <c r="A50" s="1"/>
      <c r="B50" s="2" t="s">
        <v>23</v>
      </c>
      <c r="C50" s="7">
        <v>438864.19</v>
      </c>
      <c r="D50" s="1"/>
    </row>
    <row r="51" spans="1:4" ht="24.75" customHeight="1">
      <c r="A51" s="1"/>
      <c r="B51" s="2" t="s">
        <v>24</v>
      </c>
      <c r="C51" s="7">
        <v>9296884.88</v>
      </c>
      <c r="D51" s="1"/>
    </row>
    <row r="52" spans="1:4" ht="24.75" customHeight="1">
      <c r="A52" s="1"/>
      <c r="B52" s="8" t="s">
        <v>7</v>
      </c>
      <c r="C52" s="3">
        <f>C23+C29+C30+C41+C46+C47+C48+C49+C50+C51</f>
        <v>221416557.75</v>
      </c>
      <c r="D52" s="1"/>
    </row>
    <row r="53" spans="1:4" ht="24.75" customHeight="1">
      <c r="A53" s="1"/>
      <c r="B53" s="8" t="s">
        <v>5</v>
      </c>
      <c r="C53" s="3">
        <v>41571409.94</v>
      </c>
      <c r="D53" s="1"/>
    </row>
  </sheetData>
  <sheetProtection/>
  <mergeCells count="2">
    <mergeCell ref="B3:C3"/>
    <mergeCell ref="B1:C2"/>
  </mergeCells>
  <printOptions/>
  <pageMargins left="0" right="0" top="0" bottom="0" header="0" footer="0"/>
  <pageSetup fitToHeight="0" fitToWidth="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2.421875" style="0" customWidth="1"/>
    <col min="2" max="2" width="13.8515625" style="24" bestFit="1" customWidth="1"/>
  </cols>
  <sheetData>
    <row r="1" spans="1:2" ht="12.75" customHeight="1">
      <c r="A1" s="43" t="s">
        <v>101</v>
      </c>
      <c r="B1" s="43"/>
    </row>
    <row r="2" spans="1:2" ht="12.75" customHeight="1">
      <c r="A2" s="43"/>
      <c r="B2" s="43"/>
    </row>
    <row r="3" spans="1:2" ht="12.75">
      <c r="A3" s="44" t="s">
        <v>92</v>
      </c>
      <c r="B3" s="44"/>
    </row>
    <row r="4" spans="1:2" ht="12.75">
      <c r="A4" s="25"/>
      <c r="B4" s="26"/>
    </row>
    <row r="5" spans="1:2" ht="12.75">
      <c r="A5" s="27" t="s">
        <v>93</v>
      </c>
      <c r="B5" s="28">
        <v>21863875.259999994</v>
      </c>
    </row>
    <row r="6" spans="1:2" ht="12.75">
      <c r="A6" s="25"/>
      <c r="B6" s="26"/>
    </row>
    <row r="7" spans="1:2" ht="12.75">
      <c r="A7" s="27" t="s">
        <v>94</v>
      </c>
      <c r="B7" s="28">
        <v>-4970779.1</v>
      </c>
    </row>
    <row r="8" spans="1:2" ht="12.75">
      <c r="A8" s="25"/>
      <c r="B8" s="26"/>
    </row>
    <row r="9" spans="1:2" ht="12.75">
      <c r="A9" s="27" t="s">
        <v>95</v>
      </c>
      <c r="B9" s="28">
        <v>-107358.32</v>
      </c>
    </row>
    <row r="10" spans="1:2" ht="12.75">
      <c r="A10" s="25"/>
      <c r="B10" s="26"/>
    </row>
    <row r="11" spans="1:2" ht="12.75">
      <c r="A11" s="27" t="s">
        <v>96</v>
      </c>
      <c r="B11" s="28">
        <v>16785737.839999996</v>
      </c>
    </row>
  </sheetData>
  <sheetProtection/>
  <mergeCells count="2">
    <mergeCell ref="A3:B3"/>
    <mergeCell ref="A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0" sqref="L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Q20" sqref="Q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S15" sqref="S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0" sqref="K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Beatrice.Casagrande</cp:lastModifiedBy>
  <cp:lastPrinted>2016-10-04T10:37:41Z</cp:lastPrinted>
  <dcterms:created xsi:type="dcterms:W3CDTF">2016-10-04T10:22:12Z</dcterms:created>
  <dcterms:modified xsi:type="dcterms:W3CDTF">2016-10-10T08:50:37Z</dcterms:modified>
  <cp:category/>
  <cp:version/>
  <cp:contentType/>
  <cp:contentStatus/>
</cp:coreProperties>
</file>