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/>
  <mc:AlternateContent xmlns:mc="http://schemas.openxmlformats.org/markup-compatibility/2006">
    <mc:Choice Requires="x15">
      <x15ac:absPath xmlns:x15ac="http://schemas.microsoft.com/office/spreadsheetml/2010/11/ac" url="Z:\Consuntivo\2020\Pubblicazione SITO ATENEO\"/>
    </mc:Choice>
  </mc:AlternateContent>
  <xr:revisionPtr revIDLastSave="0" documentId="13_ncr:1_{C3AECE8F-96F9-43B6-A55C-B7EA57D77E43}" xr6:coauthVersionLast="36" xr6:coauthVersionMax="36" xr10:uidLastSave="{00000000-0000-0000-0000-000000000000}"/>
  <bookViews>
    <workbookView xWindow="0" yWindow="0" windowWidth="28800" windowHeight="11325" tabRatio="1000" activeTab="1" xr2:uid="{00000000-000D-0000-FFFF-FFFF00000000}"/>
  </bookViews>
  <sheets>
    <sheet name="STATO PATRIMONIALE" sheetId="9" r:id="rId1"/>
    <sheet name="CONTO ECONOMICO" sheetId="1" r:id="rId2"/>
    <sheet name="RENDICONTO FINANZIARIO" sheetId="14" r:id="rId3"/>
    <sheet name="ATTIVO PATRIMONIALE" sheetId="10" r:id="rId4"/>
    <sheet name="COMPOSIZIONE CREDITI" sheetId="11" r:id="rId5"/>
    <sheet name="PASSIVO PATRIMONIALE" sheetId="12" r:id="rId6"/>
    <sheet name="COMPOSIZIONE DEBITI" sheetId="13" r:id="rId7"/>
    <sheet name="ANALISI DEI RICAVI" sheetId="2" r:id="rId8"/>
    <sheet name="PROVENTI PROPRI" sheetId="3" r:id="rId9"/>
    <sheet name="CONTRIBUTI" sheetId="4" r:id="rId10"/>
    <sheet name="ALTRI PROVENTI" sheetId="17" r:id="rId11"/>
    <sheet name="ANALISI DEI COSTI" sheetId="16" r:id="rId12"/>
    <sheet name="COSTI DEL PERSONALE" sheetId="5" r:id="rId13"/>
    <sheet name="COSTI GESTIONE CORRENTE" sheetId="8" r:id="rId14"/>
    <sheet name="CASH FLOW" sheetId="15" r:id="rId15"/>
  </sheets>
  <definedNames>
    <definedName name="_xlnm.Print_Area" localSheetId="10">'ALTRI PROVENTI'!$A$1:$J$43</definedName>
    <definedName name="_xlnm.Print_Titles" localSheetId="1">'CONTO ECONOMICO'!$1:$3</definedName>
  </definedNames>
  <calcPr calcId="191029"/>
</workbook>
</file>

<file path=xl/calcChain.xml><?xml version="1.0" encoding="utf-8"?>
<calcChain xmlns="http://schemas.openxmlformats.org/spreadsheetml/2006/main">
  <c r="B11" i="9" l="1"/>
  <c r="D21" i="9"/>
  <c r="B11" i="14"/>
  <c r="B60" i="17"/>
  <c r="B5" i="9"/>
  <c r="D5" i="9"/>
  <c r="D36" i="9"/>
  <c r="B21" i="9"/>
  <c r="C41" i="1"/>
  <c r="C30" i="1"/>
  <c r="C23" i="1"/>
  <c r="C52" i="1" s="1"/>
  <c r="C9" i="1"/>
  <c r="C5" i="1"/>
  <c r="C20" i="1" s="1"/>
  <c r="C53" i="1" s="1"/>
  <c r="B36" i="9"/>
  <c r="C22" i="1" l="1"/>
</calcChain>
</file>

<file path=xl/sharedStrings.xml><?xml version="1.0" encoding="utf-8"?>
<sst xmlns="http://schemas.openxmlformats.org/spreadsheetml/2006/main" count="121" uniqueCount="117">
  <si>
    <t/>
  </si>
  <si>
    <t xml:space="preserve">		 1) Ammortamenti immobilizzazioni immateriali</t>
  </si>
  <si>
    <t xml:space="preserve">		 2) Ammortamenti immobilizzazioni materiali</t>
  </si>
  <si>
    <t xml:space="preserve">		 3) Svalutazione immobilizzazioni</t>
  </si>
  <si>
    <t xml:space="preserve">		 4) Svalutazioni dei crediti compresi nell'attivo circolante e nelle disponibilità liquide</t>
  </si>
  <si>
    <t>TOTALE COSTI</t>
  </si>
  <si>
    <t>PROVENTI FINANZIARI</t>
  </si>
  <si>
    <t>PROVENTI STRAORDINARI</t>
  </si>
  <si>
    <t>PROVENTI PROPRI</t>
  </si>
  <si>
    <t>CONTRIBUTI</t>
  </si>
  <si>
    <t>COSTI</t>
  </si>
  <si>
    <t>COSTI DEL PERSONALE</t>
  </si>
  <si>
    <t>Costi del personale dedicato alla ricerca e alla didattica:</t>
  </si>
  <si>
    <t>Costi del personale dirigente e tecnico amministrativo</t>
  </si>
  <si>
    <t>COSTI DELLA GESTIONE CORRENTE</t>
  </si>
  <si>
    <t>AMMORTAMENTI E SVALUTAZIONI</t>
  </si>
  <si>
    <t>ACCANTONAMENTI PER RISCHI E ONERI</t>
  </si>
  <si>
    <t>ONERI DIVERSI DI GESTIONE</t>
  </si>
  <si>
    <t>ONERI FINANZIARI</t>
  </si>
  <si>
    <t>RETTIFICHE DI VALORE DI ATTIVITA' FINANZIARIE</t>
  </si>
  <si>
    <t>ONERI STRAORDINARI</t>
  </si>
  <si>
    <t>IMPOSTE SUL REDDITO DELL'ESERCIZIO CORRENTI, DIFFERITE, ANTICIPATE</t>
  </si>
  <si>
    <t>ALTRI PROVENTI E RICAVI DIVERSI</t>
  </si>
  <si>
    <t>Proventi per la didattica</t>
  </si>
  <si>
    <t>Proventi da Ricerche commissionate e trasferimento tecnologico</t>
  </si>
  <si>
    <t>Proventi da Ricerche con finanziamenti competitivi</t>
  </si>
  <si>
    <t>Contributi Miur e altre Amministrazioni centrali</t>
  </si>
  <si>
    <t>Contributi Regioni e Province autonome</t>
  </si>
  <si>
    <t>Contributi altre Amministrazioni locali</t>
  </si>
  <si>
    <t>Contributi da Università</t>
  </si>
  <si>
    <t>Contributi da altri (pubblici)</t>
  </si>
  <si>
    <t>Contributi da altri (privati)</t>
  </si>
  <si>
    <t>docenti / ricercatori</t>
  </si>
  <si>
    <t>collaborazioni scientifiche (collaboratori, assegnisti, ecc)</t>
  </si>
  <si>
    <t>docenti a contratto</t>
  </si>
  <si>
    <t>esperti linguistici</t>
  </si>
  <si>
    <t>altro personale dedicato alla didattica e alla ricerca</t>
  </si>
  <si>
    <t>Costi per sostegno agli studenti</t>
  </si>
  <si>
    <t>Costi per il diritto allo studio</t>
  </si>
  <si>
    <t>Trasferimenti a partner di progetti coordinati</t>
  </si>
  <si>
    <t>Acquisto materiale consumo per laboratori</t>
  </si>
  <si>
    <t>Acquisto di libri, periodici e materiale bibliografico</t>
  </si>
  <si>
    <t>Acquisto di servizi e collaborazioni tecnico gestionali</t>
  </si>
  <si>
    <t>Acquisto altri materiali</t>
  </si>
  <si>
    <t>Costi per godimento beni di terzi</t>
  </si>
  <si>
    <t>Altri costi</t>
  </si>
  <si>
    <t>Concessioni, licenze, marchi e diritti simili</t>
  </si>
  <si>
    <t>Immobilizzazioni in corso e acconti</t>
  </si>
  <si>
    <t>Altre immobilizzazioni immateriali</t>
  </si>
  <si>
    <t>Terreni e fabbricati</t>
  </si>
  <si>
    <t>Impianti e attrezzature</t>
  </si>
  <si>
    <t>Attrezzature scientifiche</t>
  </si>
  <si>
    <t>Patrimonio librario, opere d'arte, d'antiquariato e museali</t>
  </si>
  <si>
    <t>Mobili e arredi</t>
  </si>
  <si>
    <t>Altre immobilizzazioni materiali</t>
  </si>
  <si>
    <t>CREDITI</t>
  </si>
  <si>
    <t>Crediti verso MIUR e altre Amministrazioni centrali</t>
  </si>
  <si>
    <t>Crediti verso Regioni e Province Autonome</t>
  </si>
  <si>
    <t>Crediti verso altre Amministrazioni locali</t>
  </si>
  <si>
    <t>Crediti verso Università</t>
  </si>
  <si>
    <t>Crediti verso studenti per tasse e contributi</t>
  </si>
  <si>
    <t>Crediti verso altri (pubblici)</t>
  </si>
  <si>
    <t>Crediti verso altri (privati)</t>
  </si>
  <si>
    <t>DISPONIBILITA' LIQUIDE</t>
  </si>
  <si>
    <t>RATEI E RISCONTI ATTIVI</t>
  </si>
  <si>
    <t>ATTIVO PATRIMONIALE</t>
  </si>
  <si>
    <t>IMMOBILIZZAZIONI IMMATERIALI</t>
  </si>
  <si>
    <t>IMMOBILIZZAZIONI MATERIALI</t>
  </si>
  <si>
    <t>IMMOBILIZZAZIONI FINANZIARIE</t>
  </si>
  <si>
    <t xml:space="preserve"> PASSIVO PATRIMONIALE</t>
  </si>
  <si>
    <t>PATRIMONIO VINCOLATO</t>
  </si>
  <si>
    <t>PATRIMONIO NON VINCOLATO</t>
  </si>
  <si>
    <t>PATRIMONIO NETTO</t>
  </si>
  <si>
    <t>FONDI PER RISCHI E ONERI</t>
  </si>
  <si>
    <t>TRATTAMENTO DI FINE RAPPORTO DI LAVORO SUBORDINATO</t>
  </si>
  <si>
    <t>DEBITI</t>
  </si>
  <si>
    <t>Mutui e Debiti verso banche</t>
  </si>
  <si>
    <t>Debiti verso Regione e Province Autonome</t>
  </si>
  <si>
    <t>Debiti verso MIUR e altre Amministrazioni centrali</t>
  </si>
  <si>
    <t>Debiti verso altre Amministrazioni locali</t>
  </si>
  <si>
    <t>Debiti verso Università</t>
  </si>
  <si>
    <t>Debiti verso studenti</t>
  </si>
  <si>
    <t>Debiti verso fornitori</t>
  </si>
  <si>
    <t>Debiti verso dipendenti</t>
  </si>
  <si>
    <t>RATEI E RISCONTI PASSIVI E CONTRIBUTI AGLI INVESTIMENTI</t>
  </si>
  <si>
    <t>FLUSSO DI CASSA (CASH FLOW) DELLA GESTIONE OPERATIVA</t>
  </si>
  <si>
    <t>FLUSSO MONETARIO (CASH FLOW) DA ATTIVITA' DI INVESTIMENTO/DISINVESTIMENTO</t>
  </si>
  <si>
    <t>FLUSSO MONETARIO (CASH FLOW) DA ATTIVITA' DI FINANZIAMENTO</t>
  </si>
  <si>
    <t xml:space="preserve">FLUSSO MONETARIO (CASH FLOW) DELL'ESERCIZIO </t>
  </si>
  <si>
    <t>TOTALE ATTIVO</t>
  </si>
  <si>
    <t>TOTALE PASSIVO</t>
  </si>
  <si>
    <t>UNIVERSITA' DEGLI STUDI DI PERUGIA</t>
  </si>
  <si>
    <t>Fitti attivi</t>
  </si>
  <si>
    <t>Ricavi diversi</t>
  </si>
  <si>
    <t xml:space="preserve">Utilizzo fondi oneri retribuzione personale </t>
  </si>
  <si>
    <t>Utilizzo di riserve di Patrimonio Netto derivanti dalla contabilità finanziaria</t>
  </si>
  <si>
    <t>Ricavi per sterilizzazione ammortamenti beni acquisiti in regime di contabilità finanziaria</t>
  </si>
  <si>
    <t>Costi di impianto, di ampliamento e di sviluppo</t>
  </si>
  <si>
    <t>Diritti di brevetto e diritti di utilizzazione delle opere di ingegno</t>
  </si>
  <si>
    <t>FONDO DI DOTAZIONE DELL'ATENEO</t>
  </si>
  <si>
    <t>Debiti verso società o enti controllati</t>
  </si>
  <si>
    <t>Crediti verso società ed enti controllati</t>
  </si>
  <si>
    <t>Contratti/convenzioni/accordi programma</t>
  </si>
  <si>
    <t xml:space="preserve">Altre vendite di beni e servizi </t>
  </si>
  <si>
    <t>RATEI ATTIVI PER PROGETTI E RICERCHE IN CORSO</t>
  </si>
  <si>
    <t>Debiti verso l'Unione Europea e il Resto del Mondo</t>
  </si>
  <si>
    <t>Crediti verso l'Unione Europea e il Resto del Mondo</t>
  </si>
  <si>
    <t>Altri debiti</t>
  </si>
  <si>
    <t>RISCONTI PASSIVI PER PROGETTI E RICERCHE IN CORSO</t>
  </si>
  <si>
    <t>Contributi dall'Unione Europea e dal Resto del Mondo</t>
  </si>
  <si>
    <t>Costi per l'attività editoriale</t>
  </si>
  <si>
    <t>BILANCIO UNICO DI ATENEO 2020 - STATO PATRIMONIALE</t>
  </si>
  <si>
    <t>BILANCIO UNICO DI ATENEO 2020 - CONTO ECONOMICO</t>
  </si>
  <si>
    <t>RENDICONTO FINANZIARIO 2020</t>
  </si>
  <si>
    <t>RISULTATO DELL'ESERCIZIO</t>
  </si>
  <si>
    <t>TOTALE PROVENTI</t>
  </si>
  <si>
    <t>PROVENTI OPERATIVI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</si>
</sst>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Arial"/>
    </font>
    <font>
      <sz val="10"/>
      <name val="SansSerif"/>
    </font>
    <font>
      <b/>
      <sz val="8"/>
      <color indexed="72"/>
      <name val="Arial"/>
    </font>
    <font>
      <b/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8"/>
      <color indexed="72"/>
      <name val="Arial"/>
      <family val="2"/>
    </font>
    <font>
      <sz val="8"/>
      <color indexed="72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i/>
      <sz val="8"/>
      <color indexed="7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</cellStyleXfs>
  <cellXfs count="42">
    <xf numFmtId="0" fontId="0" fillId="0" borderId="0" xfId="0" applyNumberFormat="1" applyFont="1" applyFill="1" applyBorder="1" applyAlignment="1"/>
    <xf numFmtId="0" fontId="11" fillId="0" borderId="0" xfId="1" applyNumberFormat="1" applyFont="1" applyFill="1" applyBorder="1" applyAlignment="1"/>
    <xf numFmtId="0" fontId="5" fillId="0" borderId="1" xfId="1" applyNumberFormat="1" applyFont="1" applyFill="1" applyBorder="1" applyAlignment="1" applyProtection="1">
      <alignment horizontal="left" vertical="center" wrapText="1"/>
    </xf>
    <xf numFmtId="0" fontId="8" fillId="0" borderId="1" xfId="1" applyNumberFormat="1" applyFont="1" applyFill="1" applyBorder="1" applyAlignment="1" applyProtection="1">
      <alignment horizontal="center" vertical="center" wrapText="1"/>
    </xf>
    <xf numFmtId="0" fontId="9" fillId="0" borderId="1" xfId="1" applyNumberFormat="1" applyFont="1" applyFill="1" applyBorder="1" applyAlignment="1" applyProtection="1">
      <alignment horizontal="right" vertical="center" wrapText="1"/>
    </xf>
    <xf numFmtId="0" fontId="7" fillId="0" borderId="1" xfId="1" applyNumberFormat="1" applyFont="1" applyFill="1" applyBorder="1" applyAlignment="1" applyProtection="1">
      <alignment horizontal="left" vertical="center" wrapText="1"/>
    </xf>
    <xf numFmtId="0" fontId="10" fillId="0" borderId="1" xfId="1" applyNumberFormat="1" applyFont="1" applyFill="1" applyBorder="1" applyAlignment="1" applyProtection="1">
      <alignment horizontal="left" vertical="center" wrapText="1"/>
    </xf>
    <xf numFmtId="0" fontId="6" fillId="0" borderId="0" xfId="1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 applyProtection="1">
      <alignment horizontal="left" vertical="top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7" fillId="0" borderId="1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/>
    <xf numFmtId="4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/>
    <xf numFmtId="4" fontId="0" fillId="0" borderId="0" xfId="0" applyNumberFormat="1" applyFont="1" applyFill="1" applyBorder="1" applyAlignment="1"/>
    <xf numFmtId="0" fontId="8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left" vertical="center" wrapText="1"/>
    </xf>
    <xf numFmtId="4" fontId="7" fillId="0" borderId="0" xfId="0" applyNumberFormat="1" applyFont="1" applyFill="1" applyBorder="1" applyAlignment="1" applyProtection="1">
      <alignment horizontal="right" vertical="center" wrapText="1"/>
    </xf>
    <xf numFmtId="0" fontId="8" fillId="0" borderId="0" xfId="0" applyNumberFormat="1" applyFont="1" applyFill="1" applyBorder="1" applyAlignment="1" applyProtection="1">
      <alignment horizontal="left" vertical="center" wrapText="1"/>
    </xf>
    <xf numFmtId="4" fontId="7" fillId="0" borderId="1" xfId="1" applyNumberFormat="1" applyFont="1" applyFill="1" applyBorder="1" applyAlignment="1" applyProtection="1">
      <alignment horizontal="right" vertical="center" wrapText="1"/>
    </xf>
    <xf numFmtId="4" fontId="10" fillId="0" borderId="1" xfId="1" applyNumberFormat="1" applyFont="1" applyFill="1" applyBorder="1" applyAlignment="1" applyProtection="1">
      <alignment horizontal="right" vertical="center" wrapText="1"/>
    </xf>
    <xf numFmtId="4" fontId="3" fillId="0" borderId="1" xfId="1" applyNumberFormat="1" applyFont="1" applyFill="1" applyBorder="1" applyAlignment="1" applyProtection="1">
      <alignment horizontal="right" vertical="center" wrapText="1"/>
    </xf>
    <xf numFmtId="0" fontId="12" fillId="0" borderId="1" xfId="1" applyNumberFormat="1" applyFont="1" applyFill="1" applyBorder="1" applyAlignment="1" applyProtection="1">
      <alignment horizontal="left" vertical="center" wrapText="1"/>
    </xf>
    <xf numFmtId="0" fontId="11" fillId="0" borderId="1" xfId="1" applyNumberFormat="1" applyFont="1" applyFill="1" applyBorder="1" applyAlignment="1"/>
    <xf numFmtId="4" fontId="12" fillId="0" borderId="1" xfId="1" applyNumberFormat="1" applyFont="1" applyFill="1" applyBorder="1" applyAlignment="1" applyProtection="1">
      <alignment horizontal="right" vertical="center" wrapText="1"/>
    </xf>
    <xf numFmtId="4" fontId="3" fillId="0" borderId="1" xfId="0" applyNumberFormat="1" applyFont="1" applyFill="1" applyBorder="1" applyAlignment="1" applyProtection="1">
      <alignment horizontal="right" vertical="center" wrapText="1"/>
    </xf>
    <xf numFmtId="4" fontId="10" fillId="0" borderId="1" xfId="0" applyNumberFormat="1" applyFont="1" applyFill="1" applyBorder="1" applyAlignment="1" applyProtection="1">
      <alignment horizontal="right" vertical="center" wrapText="1"/>
    </xf>
    <xf numFmtId="4" fontId="7" fillId="0" borderId="1" xfId="0" applyNumberFormat="1" applyFont="1" applyFill="1" applyBorder="1" applyAlignment="1" applyProtection="1">
      <alignment horizontal="right" vertical="center" wrapText="1"/>
    </xf>
    <xf numFmtId="4" fontId="4" fillId="0" borderId="1" xfId="0" applyNumberFormat="1" applyFont="1" applyFill="1" applyBorder="1" applyAlignment="1"/>
    <xf numFmtId="4" fontId="0" fillId="0" borderId="0" xfId="0" applyNumberFormat="1"/>
    <xf numFmtId="0" fontId="6" fillId="2" borderId="1" xfId="1" applyNumberFormat="1" applyFont="1" applyFill="1" applyBorder="1" applyAlignment="1">
      <alignment horizontal="center" vertical="center"/>
    </xf>
    <xf numFmtId="0" fontId="6" fillId="2" borderId="2" xfId="1" applyNumberFormat="1" applyFont="1" applyFill="1" applyBorder="1" applyAlignment="1">
      <alignment horizontal="center" vertical="center"/>
    </xf>
    <xf numFmtId="0" fontId="6" fillId="2" borderId="3" xfId="1" applyNumberFormat="1" applyFont="1" applyFill="1" applyBorder="1" applyAlignment="1">
      <alignment horizontal="center" vertical="center"/>
    </xf>
    <xf numFmtId="0" fontId="6" fillId="2" borderId="4" xfId="1" applyNumberFormat="1" applyFont="1" applyFill="1" applyBorder="1" applyAlignment="1">
      <alignment horizontal="center" vertical="center"/>
    </xf>
    <xf numFmtId="0" fontId="6" fillId="2" borderId="5" xfId="1" applyNumberFormat="1" applyFont="1" applyFill="1" applyBorder="1" applyAlignment="1">
      <alignment horizontal="center" vertical="center"/>
    </xf>
    <xf numFmtId="0" fontId="6" fillId="2" borderId="6" xfId="1" applyNumberFormat="1" applyFont="1" applyFill="1" applyBorder="1" applyAlignment="1">
      <alignment horizontal="center" vertical="center"/>
    </xf>
    <xf numFmtId="0" fontId="6" fillId="2" borderId="7" xfId="1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/>
    </xf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500" b="1" i="0" u="none" strike="noStrike" baseline="0">
                <a:effectLst/>
              </a:rPr>
              <a:t>BILANCIO UNICO DI ATENEO 2020</a:t>
            </a:r>
          </a:p>
          <a:p>
            <a:pPr>
              <a:defRPr sz="15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500" b="1" i="0" u="none" strike="noStrike" baseline="0">
                <a:effectLst/>
              </a:rPr>
              <a:t>COMPOSIZIONE </a:t>
            </a:r>
            <a:r>
              <a:rPr lang="it-IT" sz="1500" b="1" i="0" baseline="0"/>
              <a:t>ATTIVO PATRIMONIALE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8798397241764915E-2"/>
          <c:y val="0.18317033900174243"/>
          <c:w val="0.82108828112462273"/>
          <c:h val="0.71360709323099314"/>
        </c:manualLayout>
      </c:layout>
      <c:pie3DChart>
        <c:varyColors val="1"/>
        <c:ser>
          <c:idx val="0"/>
          <c:order val="0"/>
          <c:explosion val="15"/>
          <c:dPt>
            <c:idx val="0"/>
            <c:bubble3D val="0"/>
            <c:spPr>
              <a:solidFill>
                <a:srgbClr val="5B9BD5"/>
              </a:solidFill>
              <a:ln w="254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D6C-4871-B5FE-3E01A483E655}"/>
              </c:ext>
            </c:extLst>
          </c:dPt>
          <c:dPt>
            <c:idx val="1"/>
            <c:bubble3D val="0"/>
            <c:explosion val="10"/>
            <c:spPr>
              <a:solidFill>
                <a:srgbClr val="ED7D31"/>
              </a:solidFill>
              <a:ln w="254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D6C-4871-B5FE-3E01A483E655}"/>
              </c:ext>
            </c:extLst>
          </c:dPt>
          <c:dPt>
            <c:idx val="2"/>
            <c:bubble3D val="0"/>
            <c:spPr>
              <a:solidFill>
                <a:srgbClr val="A5A5A5"/>
              </a:solidFill>
              <a:ln w="254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D6C-4871-B5FE-3E01A483E655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  <a:ln w="254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D6C-4871-B5FE-3E01A483E655}"/>
              </c:ext>
            </c:extLst>
          </c:dPt>
          <c:dPt>
            <c:idx val="4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9D6C-4871-B5FE-3E01A483E655}"/>
              </c:ext>
            </c:extLst>
          </c:dPt>
          <c:dPt>
            <c:idx val="5"/>
            <c:bubble3D val="0"/>
            <c:spPr>
              <a:solidFill>
                <a:srgbClr val="70AD47"/>
              </a:solidFill>
              <a:ln w="254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D6C-4871-B5FE-3E01A483E655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9D6C-4871-B5FE-3E01A483E655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9D6C-4871-B5FE-3E01A483E655}"/>
              </c:ext>
            </c:extLst>
          </c:dPt>
          <c:dLbls>
            <c:dLbl>
              <c:idx val="1"/>
              <c:tx>
                <c:rich>
                  <a:bodyPr/>
                  <a:lstStyle/>
                  <a:p>
                    <a:r>
                      <a:rPr lang="en-US" baseline="0">
                        <a:solidFill>
                          <a:schemeClr val="bg1"/>
                        </a:solidFill>
                      </a:rPr>
                      <a:t>IMMOBILIZZAZIONI MATERIALI</a:t>
                    </a:r>
                  </a:p>
                  <a:p>
                    <a:r>
                      <a:rPr lang="en-US" baseline="0">
                        <a:solidFill>
                          <a:schemeClr val="bg1"/>
                        </a:solidFill>
                      </a:rPr>
                      <a:t>45,87%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D6C-4871-B5FE-3E01A483E655}"/>
                </c:ext>
              </c:extLst>
            </c:dLbl>
            <c:dLbl>
              <c:idx val="2"/>
              <c:layout>
                <c:manualLayout>
                  <c:x val="1.3755455124322478E-3"/>
                  <c:y val="1.28496879066587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6C-4871-B5FE-3E01A483E655}"/>
                </c:ext>
              </c:extLst>
            </c:dLbl>
            <c:dLbl>
              <c:idx val="4"/>
              <c:layout>
                <c:manualLayout>
                  <c:x val="1.4119492459892217E-2"/>
                  <c:y val="-0.1912080989876266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D6C-4871-B5FE-3E01A483E65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 baseline="0">
                        <a:solidFill>
                          <a:schemeClr val="bg1"/>
                        </a:solidFill>
                      </a:rPr>
                      <a:t>DISPONIBILITA' LIQUIDE
42,25%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D6C-4871-B5FE-3E01A483E655}"/>
                </c:ext>
              </c:extLst>
            </c:dLbl>
            <c:dLbl>
              <c:idx val="6"/>
              <c:layout>
                <c:manualLayout>
                  <c:x val="-0.15971920669679604"/>
                  <c:y val="-3.81752785952261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D6C-4871-B5FE-3E01A483E655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('STATO PATRIMONIALE'!$A$5,'STATO PATRIMONIALE'!$A$11,'STATO PATRIMONIALE'!$A$19,'STATO PATRIMONIALE'!$A$20:$A$21,'STATO PATRIMONIALE'!$A$33:$A$35)</c:f>
              <c:strCache>
                <c:ptCount val="8"/>
                <c:pt idx="0">
                  <c:v>IMMOBILIZZAZIONI IMMATERIALI</c:v>
                </c:pt>
                <c:pt idx="1">
                  <c:v>IMMOBILIZZAZIONI MATERIALI</c:v>
                </c:pt>
                <c:pt idx="2">
                  <c:v>IMMOBILIZZAZIONI FINANZIARIE</c:v>
                </c:pt>
                <c:pt idx="4">
                  <c:v>CREDITI</c:v>
                </c:pt>
                <c:pt idx="5">
                  <c:v>DISPONIBILITA' LIQUIDE</c:v>
                </c:pt>
                <c:pt idx="6">
                  <c:v>RATEI E RISCONTI ATTIVI</c:v>
                </c:pt>
                <c:pt idx="7">
                  <c:v>RATEI ATTIVI PER PROGETTI E RICERCHE IN CORSO</c:v>
                </c:pt>
              </c:strCache>
            </c:strRef>
          </c:cat>
          <c:val>
            <c:numRef>
              <c:f>('STATO PATRIMONIALE'!$B$5,'STATO PATRIMONIALE'!$B$11,'STATO PATRIMONIALE'!$B$19,'STATO PATRIMONIALE'!$B$20:$B$21,'STATO PATRIMONIALE'!$B$33:$B$35)</c:f>
              <c:numCache>
                <c:formatCode>#,##0.00</c:formatCode>
                <c:ptCount val="8"/>
                <c:pt idx="0">
                  <c:v>720970.03</c:v>
                </c:pt>
                <c:pt idx="1">
                  <c:v>201636452.17000002</c:v>
                </c:pt>
                <c:pt idx="2">
                  <c:v>31182.11</c:v>
                </c:pt>
                <c:pt idx="4">
                  <c:v>35492723.899999999</c:v>
                </c:pt>
                <c:pt idx="5">
                  <c:v>185674160.47</c:v>
                </c:pt>
                <c:pt idx="6">
                  <c:v>593733.32999999996</c:v>
                </c:pt>
                <c:pt idx="7">
                  <c:v>15318968.609999999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6C-4871-B5FE-3E01A483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ysClr val="window" lastClr="FFFFFF"/>
        </a:solidFill>
        <a:ln w="25400">
          <a:noFill/>
        </a:ln>
      </c:spPr>
    </c:plotArea>
    <c:plotVisOnly val="1"/>
    <c:dispBlanksAs val="gap"/>
    <c:showDLblsOverMax val="0"/>
  </c:chart>
  <c:spPr>
    <a:solidFill>
      <a:schemeClr val="accent1">
        <a:lumMod val="60000"/>
        <a:lumOff val="4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paperSize="9" orientation="landscape" horizontalDpi="-2" verticalDpi="-2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500" b="1" i="0" u="none" strike="noStrike" baseline="0">
                <a:effectLst/>
              </a:rPr>
              <a:t>BILANCIO UNICO DI ATENEO 2020</a:t>
            </a:r>
          </a:p>
          <a:p>
            <a:pPr>
              <a:defRPr sz="15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500" b="1" i="0" u="none" strike="noStrike" baseline="0">
                <a:effectLst/>
              </a:rPr>
              <a:t>ANALISI DEI </a:t>
            </a:r>
            <a:r>
              <a:rPr lang="it-IT" sz="1500" b="1" i="0" baseline="0"/>
              <a:t>COSTI DEL PERSONALE 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9.2249439102226494E-2"/>
          <c:y val="0.12765271525243257"/>
          <c:w val="0.90363437557090476"/>
          <c:h val="0.75251023025008301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5B9BD5"/>
            </a:solidFill>
            <a:ln w="25400">
              <a:noFill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70AD4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0FD3-4417-A414-CFDE979E99E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FD3-4417-A414-CFDE979E99EB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0FD3-4417-A414-CFDE979E99EB}"/>
              </c:ext>
            </c:extLst>
          </c:dPt>
          <c:dPt>
            <c:idx val="4"/>
            <c:invertIfNegative val="0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0FD3-4417-A414-CFDE979E99EB}"/>
              </c:ext>
            </c:extLst>
          </c:dPt>
          <c:dPt>
            <c:idx val="5"/>
            <c:invertIfNegative val="0"/>
            <c:bubble3D val="0"/>
            <c:spPr>
              <a:solidFill>
                <a:srgbClr val="ED7D31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0FD3-4417-A414-CFDE979E99EB}"/>
              </c:ext>
            </c:extLst>
          </c:dPt>
          <c:cat>
            <c:strRef>
              <c:f>'CONTO ECONOMICO'!$B$24:$B$29</c:f>
              <c:strCache>
                <c:ptCount val="6"/>
                <c:pt idx="0">
                  <c:v>docenti / ricercatori</c:v>
                </c:pt>
                <c:pt idx="1">
                  <c:v>collaborazioni scientifiche (collaboratori, assegnisti, ecc)</c:v>
                </c:pt>
                <c:pt idx="2">
                  <c:v>docenti a contratto</c:v>
                </c:pt>
                <c:pt idx="3">
                  <c:v>esperti linguistici</c:v>
                </c:pt>
                <c:pt idx="4">
                  <c:v>altro personale dedicato alla didattica e alla ricerca</c:v>
                </c:pt>
                <c:pt idx="5">
                  <c:v>Costi del personale dirigente e tecnico amministrativo</c:v>
                </c:pt>
              </c:strCache>
            </c:strRef>
          </c:cat>
          <c:val>
            <c:numRef>
              <c:f>'CONTO ECONOMICO'!$C$24:$C$29</c:f>
              <c:numCache>
                <c:formatCode>#,##0.00</c:formatCode>
                <c:ptCount val="6"/>
                <c:pt idx="0">
                  <c:v>75556858.459999993</c:v>
                </c:pt>
                <c:pt idx="1">
                  <c:v>5469867.9199999999</c:v>
                </c:pt>
                <c:pt idx="2">
                  <c:v>298886.88</c:v>
                </c:pt>
                <c:pt idx="3">
                  <c:v>968889.58</c:v>
                </c:pt>
                <c:pt idx="4">
                  <c:v>8065.83</c:v>
                </c:pt>
                <c:pt idx="5">
                  <c:v>41902961.270000003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5-0FD3-4417-A414-CFDE979E99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11253343"/>
        <c:axId val="1"/>
        <c:axId val="0"/>
      </c:bar3DChart>
      <c:catAx>
        <c:axId val="811253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  <a:tailEnd type="none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11253343"/>
        <c:crosses val="autoZero"/>
        <c:crossBetween val="between"/>
      </c:valAx>
      <c:spPr>
        <a:noFill/>
        <a:ln>
          <a:solidFill>
            <a:schemeClr val="accent1"/>
          </a:solidFill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500" b="1" i="0" baseline="0"/>
              <a:t>BILANCIO UNICO DI ATENEO 2020</a:t>
            </a:r>
          </a:p>
          <a:p>
            <a:pPr>
              <a:defRPr sz="15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500" b="1" i="0" baseline="0"/>
              <a:t>ANALISI DEI COSTI DELLA GESTIONE CORRENTE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5B9BD5"/>
            </a:solidFill>
            <a:ln w="25400">
              <a:noFill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FF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311B-45A0-BEBF-20862ECA5384}"/>
              </c:ext>
            </c:extLst>
          </c:dPt>
          <c:dPt>
            <c:idx val="2"/>
            <c:invertIfNegative val="0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11B-45A0-BEBF-20862ECA538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311B-45A0-BEBF-20862ECA5384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11B-45A0-BEBF-20862ECA5384}"/>
              </c:ext>
            </c:extLst>
          </c:dPt>
          <c:dPt>
            <c:idx val="5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311B-45A0-BEBF-20862ECA5384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11B-45A0-BEBF-20862ECA5384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311B-45A0-BEBF-20862ECA538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11B-45A0-BEBF-20862ECA5384}"/>
              </c:ext>
            </c:extLst>
          </c:dPt>
          <c:dPt>
            <c:idx val="9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311B-45A0-BEBF-20862ECA5384}"/>
              </c:ext>
            </c:extLst>
          </c:dPt>
          <c:cat>
            <c:strRef>
              <c:f>'CONTO ECONOMICO'!$B$31:$B$40</c:f>
              <c:strCache>
                <c:ptCount val="10"/>
                <c:pt idx="0">
                  <c:v>Costi per sostegno agli studenti</c:v>
                </c:pt>
                <c:pt idx="1">
                  <c:v>Costi per il diritto allo studio</c:v>
                </c:pt>
                <c:pt idx="2">
                  <c:v>Costi per l'attività editoriale</c:v>
                </c:pt>
                <c:pt idx="3">
                  <c:v>Trasferimenti a partner di progetti coordinati</c:v>
                </c:pt>
                <c:pt idx="4">
                  <c:v>Acquisto materiale consumo per laboratori</c:v>
                </c:pt>
                <c:pt idx="5">
                  <c:v>Acquisto di libri, periodici e materiale bibliografico</c:v>
                </c:pt>
                <c:pt idx="6">
                  <c:v>Acquisto di servizi e collaborazioni tecnico gestionali</c:v>
                </c:pt>
                <c:pt idx="7">
                  <c:v>Acquisto altri materiali</c:v>
                </c:pt>
                <c:pt idx="8">
                  <c:v>Costi per godimento beni di terzi</c:v>
                </c:pt>
                <c:pt idx="9">
                  <c:v>Altri costi</c:v>
                </c:pt>
              </c:strCache>
            </c:strRef>
          </c:cat>
          <c:val>
            <c:numRef>
              <c:f>'CONTO ECONOMICO'!$C$31:$C$40</c:f>
              <c:numCache>
                <c:formatCode>#,##0.00</c:formatCode>
                <c:ptCount val="10"/>
                <c:pt idx="0">
                  <c:v>21088522.02</c:v>
                </c:pt>
                <c:pt idx="1">
                  <c:v>0</c:v>
                </c:pt>
                <c:pt idx="2">
                  <c:v>0</c:v>
                </c:pt>
                <c:pt idx="3">
                  <c:v>664050.29</c:v>
                </c:pt>
                <c:pt idx="4">
                  <c:v>3368804.97</c:v>
                </c:pt>
                <c:pt idx="5">
                  <c:v>59350.51</c:v>
                </c:pt>
                <c:pt idx="6">
                  <c:v>17712895.489999998</c:v>
                </c:pt>
                <c:pt idx="7">
                  <c:v>2224903.0499999998</c:v>
                </c:pt>
                <c:pt idx="8">
                  <c:v>1770204.02</c:v>
                </c:pt>
                <c:pt idx="9">
                  <c:v>1421431.33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11B-45A0-BEBF-20862ECA53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11246143"/>
        <c:axId val="1"/>
        <c:axId val="0"/>
      </c:bar3DChart>
      <c:catAx>
        <c:axId val="8112461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11246143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600" b="1"/>
              <a:t>BILANCIO UNICO DI ATENEO 2020                                             ANALISI</a:t>
            </a:r>
            <a:r>
              <a:rPr lang="it-IT" sz="1600" b="1" baseline="0"/>
              <a:t> DEI FLUSSI DI CASSA</a:t>
            </a:r>
            <a:endParaRPr lang="it-IT" sz="1600" b="1"/>
          </a:p>
        </c:rich>
      </c:tx>
      <c:layout>
        <c:manualLayout>
          <c:xMode val="edge"/>
          <c:yMode val="edge"/>
          <c:x val="0.24555683964162014"/>
          <c:y val="2.3402854006586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73736526227901E-2"/>
          <c:y val="7.8013013897261202E-2"/>
          <c:w val="0.91725965956334077"/>
          <c:h val="0.8684380409895571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0-1EF7-4761-A715-8A4235372A97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1EF7-4761-A715-8A4235372A97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2-1EF7-4761-A715-8A4235372A9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('RENDICONTO FINANZIARIO'!$A$5,'RENDICONTO FINANZIARIO'!$A$7,'RENDICONTO FINANZIARIO'!$A$9,'RENDICONTO FINANZIARIO'!$A$11)</c:f>
              <c:strCache>
                <c:ptCount val="4"/>
                <c:pt idx="0">
                  <c:v>FLUSSO DI CASSA (CASH FLOW) DELLA GESTIONE OPERATIVA</c:v>
                </c:pt>
                <c:pt idx="1">
                  <c:v>FLUSSO MONETARIO (CASH FLOW) DA ATTIVITA' DI INVESTIMENTO/DISINVESTIMENTO</c:v>
                </c:pt>
                <c:pt idx="2">
                  <c:v>FLUSSO MONETARIO (CASH FLOW) DA ATTIVITA' DI FINANZIAMENTO</c:v>
                </c:pt>
                <c:pt idx="3">
                  <c:v>FLUSSO MONETARIO (CASH FLOW) DELL'ESERCIZIO </c:v>
                </c:pt>
              </c:strCache>
            </c:strRef>
          </c:cat>
          <c:val>
            <c:numRef>
              <c:f>('RENDICONTO FINANZIARIO'!$B$5,'RENDICONTO FINANZIARIO'!$B$7,'RENDICONTO FINANZIARIO'!$B$9,'RENDICONTO FINANZIARIO'!$B$11)</c:f>
              <c:numCache>
                <c:formatCode>#,##0.00</c:formatCode>
                <c:ptCount val="4"/>
                <c:pt idx="0">
                  <c:v>28011911.920000002</c:v>
                </c:pt>
                <c:pt idx="1">
                  <c:v>-4782700.58</c:v>
                </c:pt>
                <c:pt idx="2">
                  <c:v>0</c:v>
                </c:pt>
                <c:pt idx="3">
                  <c:v>23229211.340000004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F7-4761-A715-8A4235372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11249743"/>
        <c:axId val="1"/>
      </c:barChart>
      <c:catAx>
        <c:axId val="811249743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11249743"/>
        <c:crosses val="autoZero"/>
        <c:crossBetween val="between"/>
        <c:majorUnit val="300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paperSize="9" orientation="landscape" horizontalDpi="-2" verticalDpi="-2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1" i="0" u="none" strike="noStrike" baseline="0">
                <a:effectLst/>
              </a:rPr>
              <a:t>BILANCIO UNICO DI ATENEO 2020 - </a:t>
            </a:r>
            <a:r>
              <a:rPr lang="it-IT" b="1" i="0" baseline="0"/>
              <a:t>COMPOSIZIONE DEI CREDITI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5B9BD5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0-02CF-4B83-B6F7-732B258E142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2CF-4B83-B6F7-732B258E142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02CF-4B83-B6F7-732B258E142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2CF-4B83-B6F7-732B258E1420}"/>
              </c:ext>
            </c:extLst>
          </c:dPt>
          <c:dPt>
            <c:idx val="4"/>
            <c:invertIfNegative val="0"/>
            <c:bubble3D val="0"/>
            <c:spPr>
              <a:solidFill>
                <a:srgbClr val="C0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02CF-4B83-B6F7-732B258E1420}"/>
              </c:ext>
            </c:extLst>
          </c:dPt>
          <c:dPt>
            <c:idx val="5"/>
            <c:invertIfNegative val="0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02CF-4B83-B6F7-732B258E1420}"/>
              </c:ext>
            </c:extLst>
          </c:dPt>
          <c:dPt>
            <c:idx val="6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6-02CF-4B83-B6F7-732B258E1420}"/>
              </c:ext>
            </c:extLst>
          </c:dPt>
          <c:cat>
            <c:strRef>
              <c:f>'STATO PATRIMONIALE'!$A$22:$A$30</c:f>
              <c:strCache>
                <c:ptCount val="9"/>
                <c:pt idx="0">
                  <c:v>Crediti verso MIUR e altre Amministrazioni centrali</c:v>
                </c:pt>
                <c:pt idx="1">
                  <c:v>Crediti verso Regioni e Province Autonome</c:v>
                </c:pt>
                <c:pt idx="2">
                  <c:v>Crediti verso altre Amministrazioni locali</c:v>
                </c:pt>
                <c:pt idx="3">
                  <c:v>Crediti verso l'Unione Europea e il Resto del Mondo</c:v>
                </c:pt>
                <c:pt idx="4">
                  <c:v>Crediti verso Università</c:v>
                </c:pt>
                <c:pt idx="5">
                  <c:v>Crediti verso studenti per tasse e contributi</c:v>
                </c:pt>
                <c:pt idx="6">
                  <c:v>Crediti verso società ed enti controllati</c:v>
                </c:pt>
                <c:pt idx="7">
                  <c:v>Crediti verso altri (pubblici)</c:v>
                </c:pt>
                <c:pt idx="8">
                  <c:v>Crediti verso altri (privati)</c:v>
                </c:pt>
              </c:strCache>
            </c:strRef>
          </c:cat>
          <c:val>
            <c:numRef>
              <c:f>'STATO PATRIMONIALE'!$B$22:$B$30</c:f>
              <c:numCache>
                <c:formatCode>#,##0.00</c:formatCode>
                <c:ptCount val="9"/>
                <c:pt idx="0">
                  <c:v>1124645.0900000001</c:v>
                </c:pt>
                <c:pt idx="1">
                  <c:v>803556.68</c:v>
                </c:pt>
                <c:pt idx="2">
                  <c:v>469263.88</c:v>
                </c:pt>
                <c:pt idx="3">
                  <c:v>0</c:v>
                </c:pt>
                <c:pt idx="4">
                  <c:v>27053.41</c:v>
                </c:pt>
                <c:pt idx="5">
                  <c:v>18306244.73</c:v>
                </c:pt>
                <c:pt idx="6">
                  <c:v>178886.3</c:v>
                </c:pt>
                <c:pt idx="7">
                  <c:v>7764166.2000000002</c:v>
                </c:pt>
                <c:pt idx="8">
                  <c:v>6818907.6100000003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2CF-4B83-B6F7-732B258E14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11250143"/>
        <c:axId val="1"/>
        <c:axId val="0"/>
      </c:bar3DChart>
      <c:catAx>
        <c:axId val="8112501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11250143"/>
        <c:crosses val="autoZero"/>
        <c:crossBetween val="between"/>
      </c:valAx>
      <c:spPr>
        <a:solidFill>
          <a:sysClr val="window" lastClr="FFFFFF"/>
        </a:solidFill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effectLst/>
              </a:rPr>
              <a:t>BILANCIO UNICO DI ATENEO 2020  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effectLst/>
              </a:rPr>
              <a:t>COMPOSIZIONE PASSIVO PATRIMONIALE</a:t>
            </a:r>
            <a:endParaRPr lang="it-IT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4471623016916251E-2"/>
          <c:y val="0.22049842976151729"/>
          <c:w val="0.84150602577902489"/>
          <c:h val="0.70535640454973303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5B9BD5"/>
              </a:solidFill>
              <a:ln w="254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B53-4851-8BE5-71429B5B6CF0}"/>
              </c:ext>
            </c:extLst>
          </c:dPt>
          <c:dPt>
            <c:idx val="1"/>
            <c:bubble3D val="0"/>
            <c:spPr>
              <a:solidFill>
                <a:srgbClr val="ED7D31"/>
              </a:solidFill>
              <a:ln w="254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B53-4851-8BE5-71429B5B6CF0}"/>
              </c:ext>
            </c:extLst>
          </c:dPt>
          <c:dPt>
            <c:idx val="2"/>
            <c:bubble3D val="0"/>
            <c:spPr>
              <a:solidFill>
                <a:srgbClr val="A5A5A5"/>
              </a:solidFill>
              <a:ln w="254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B53-4851-8BE5-71429B5B6CF0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  <a:ln w="254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B53-4851-8BE5-71429B5B6CF0}"/>
              </c:ext>
            </c:extLst>
          </c:dPt>
          <c:dPt>
            <c:idx val="4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5B53-4851-8BE5-71429B5B6CF0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B53-4851-8BE5-71429B5B6CF0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1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900" b="1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PATRIMONIO NETTO</a:t>
                    </a:r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1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900" b="1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65,13%</a:t>
                    </a:r>
                  </a:p>
                </c:rich>
              </c:tx>
              <c:numFmt formatCode="0.00%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53-4851-8BE5-71429B5B6CF0}"/>
                </c:ext>
              </c:extLst>
            </c:dLbl>
            <c:dLbl>
              <c:idx val="2"/>
              <c:layout>
                <c:manualLayout>
                  <c:x val="-2.9064987365519959E-2"/>
                  <c:y val="8.981769545093805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B53-4851-8BE5-71429B5B6CF0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('STATO PATRIMONIALE'!$C$5,'STATO PATRIMONIALE'!$C$13,'STATO PATRIMONIALE'!$C$16,'STATO PATRIMONIALE'!$C$21,'STATO PATRIMONIALE'!$C$34:$C$35)</c:f>
              <c:strCache>
                <c:ptCount val="6"/>
                <c:pt idx="0">
                  <c:v>PATRIMONIO NETTO</c:v>
                </c:pt>
                <c:pt idx="1">
                  <c:v>FONDI PER RISCHI E ONERI</c:v>
                </c:pt>
                <c:pt idx="2">
                  <c:v>TRATTAMENTO DI FINE RAPPORTO DI LAVORO SUBORDINATO</c:v>
                </c:pt>
                <c:pt idx="3">
                  <c:v>DEBITI</c:v>
                </c:pt>
                <c:pt idx="4">
                  <c:v>RATEI E RISCONTI PASSIVI E CONTRIBUTI AGLI INVESTIMENTI</c:v>
                </c:pt>
                <c:pt idx="5">
                  <c:v>RISCONTI PASSIVI PER PROGETTI E RICERCHE IN CORSO</c:v>
                </c:pt>
              </c:strCache>
            </c:strRef>
          </c:cat>
          <c:val>
            <c:numRef>
              <c:f>('STATO PATRIMONIALE'!$D$5,'STATO PATRIMONIALE'!$D$13,'STATO PATRIMONIALE'!$D$16,'STATO PATRIMONIALE'!$D$21,'STATO PATRIMONIALE'!$D$34:$D$35)</c:f>
              <c:numCache>
                <c:formatCode>#,##0.00</c:formatCode>
                <c:ptCount val="6"/>
                <c:pt idx="0">
                  <c:v>286237263.47000003</c:v>
                </c:pt>
                <c:pt idx="1">
                  <c:v>7684757.1500000004</c:v>
                </c:pt>
                <c:pt idx="2">
                  <c:v>1035501.18</c:v>
                </c:pt>
                <c:pt idx="3">
                  <c:v>7705163.7400000002</c:v>
                </c:pt>
                <c:pt idx="4">
                  <c:v>66274932.780000001</c:v>
                </c:pt>
                <c:pt idx="5">
                  <c:v>70530572.299999997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B53-4851-8BE5-71429B5B6C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1" i="0" u="none" strike="noStrike" baseline="0">
                <a:effectLst/>
              </a:rPr>
              <a:t>BILANCIO UNICO DI ATENEO 2020 - </a:t>
            </a:r>
            <a:r>
              <a:rPr lang="it-IT" b="1" i="0" baseline="0"/>
              <a:t>COMPOSIZIONE DEI DEBITI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5B9BD5"/>
            </a:solidFill>
            <a:ln w="25400">
              <a:noFill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ED7D31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6461-4FAD-9F2B-1A5A37BE4ED4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6461-4FAD-9F2B-1A5A37BE4ED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6461-4FAD-9F2B-1A5A37BE4ED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6461-4FAD-9F2B-1A5A37BE4ED4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6461-4FAD-9F2B-1A5A37BE4ED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6461-4FAD-9F2B-1A5A37BE4ED4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6461-4FAD-9F2B-1A5A37BE4ED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6461-4FAD-9F2B-1A5A37BE4ED4}"/>
              </c:ext>
            </c:extLst>
          </c:dPt>
          <c:cat>
            <c:strRef>
              <c:f>'STATO PATRIMONIALE'!$C$22:$C$32</c:f>
              <c:strCache>
                <c:ptCount val="11"/>
                <c:pt idx="0">
                  <c:v>Mutui e Debiti verso banche</c:v>
                </c:pt>
                <c:pt idx="1">
                  <c:v>Debiti verso MIUR e altre Amministrazioni centrali</c:v>
                </c:pt>
                <c:pt idx="2">
                  <c:v>Debiti verso Regione e Province Autonome</c:v>
                </c:pt>
                <c:pt idx="3">
                  <c:v>Debiti verso altre Amministrazioni locali</c:v>
                </c:pt>
                <c:pt idx="4">
                  <c:v>Debiti verso l'Unione Europea e il Resto del Mondo</c:v>
                </c:pt>
                <c:pt idx="5">
                  <c:v>Debiti verso Università</c:v>
                </c:pt>
                <c:pt idx="6">
                  <c:v>Debiti verso studenti</c:v>
                </c:pt>
                <c:pt idx="7">
                  <c:v>Debiti verso fornitori</c:v>
                </c:pt>
                <c:pt idx="8">
                  <c:v>Debiti verso dipendenti</c:v>
                </c:pt>
                <c:pt idx="9">
                  <c:v>Debiti verso società o enti controllati</c:v>
                </c:pt>
                <c:pt idx="10">
                  <c:v>Altri debiti</c:v>
                </c:pt>
              </c:strCache>
            </c:strRef>
          </c:cat>
          <c:val>
            <c:numRef>
              <c:f>'STATO PATRIMONIALE'!$D$22:$D$32</c:f>
              <c:numCache>
                <c:formatCode>#,##0.00</c:formatCode>
                <c:ptCount val="11"/>
                <c:pt idx="0">
                  <c:v>0</c:v>
                </c:pt>
                <c:pt idx="1">
                  <c:v>1346988.64</c:v>
                </c:pt>
                <c:pt idx="2">
                  <c:v>168342.47</c:v>
                </c:pt>
                <c:pt idx="3">
                  <c:v>365295.41</c:v>
                </c:pt>
                <c:pt idx="4">
                  <c:v>0</c:v>
                </c:pt>
                <c:pt idx="5">
                  <c:v>153512.72</c:v>
                </c:pt>
                <c:pt idx="6">
                  <c:v>178201</c:v>
                </c:pt>
                <c:pt idx="7">
                  <c:v>2083129.66</c:v>
                </c:pt>
                <c:pt idx="8">
                  <c:v>2960310.11</c:v>
                </c:pt>
                <c:pt idx="9">
                  <c:v>8271.7099999999991</c:v>
                </c:pt>
                <c:pt idx="10">
                  <c:v>441112.02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461-4FAD-9F2B-1A5A37BE4E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11248943"/>
        <c:axId val="1"/>
        <c:axId val="0"/>
      </c:bar3DChart>
      <c:catAx>
        <c:axId val="8112489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11248943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1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10" b="1" i="0" u="none" strike="noStrike" baseline="0">
                <a:effectLst/>
              </a:rPr>
              <a:t>BILANCIO UNICO DI ATENEO 2020 - </a:t>
            </a:r>
            <a:r>
              <a:rPr lang="it-IT" sz="1410" b="1" i="0" baseline="0"/>
              <a:t>ANALISI DEI RICAVI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30"/>
      <c:rotY val="1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1036880436452121E-2"/>
          <c:y val="2.9391485282521796E-2"/>
          <c:w val="0.76430359483458932"/>
          <c:h val="0.96281736927869577"/>
        </c:manualLayout>
      </c:layout>
      <c:pie3DChart>
        <c:varyColors val="1"/>
        <c:ser>
          <c:idx val="0"/>
          <c:order val="0"/>
          <c:explosion val="41"/>
          <c:dPt>
            <c:idx val="0"/>
            <c:bubble3D val="0"/>
            <c:explosion val="25"/>
            <c:spPr>
              <a:solidFill>
                <a:schemeClr val="accent4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>
                <a:innerShdw blurRad="63500" dist="50800" dir="13500000">
                  <a:srgbClr val="FFC000">
                    <a:alpha val="50000"/>
                  </a:srgbClr>
                </a:innerShdw>
              </a:effectLst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0E4D-43F8-BB4B-960DCE69C53F}"/>
              </c:ext>
            </c:extLst>
          </c:dPt>
          <c:dPt>
            <c:idx val="1"/>
            <c:bubble3D val="0"/>
            <c:explosion val="16"/>
            <c:spPr>
              <a:solidFill>
                <a:srgbClr val="ED7D31"/>
              </a:solidFill>
              <a:ln w="254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E4D-43F8-BB4B-960DCE69C53F}"/>
              </c:ext>
            </c:extLst>
          </c:dPt>
          <c:dPt>
            <c:idx val="2"/>
            <c:bubble3D val="0"/>
            <c:spPr>
              <a:solidFill>
                <a:srgbClr val="7030A0"/>
              </a:solidFill>
              <a:ln w="254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E4D-43F8-BB4B-960DCE69C53F}"/>
              </c:ext>
            </c:extLst>
          </c:dPt>
          <c:dPt>
            <c:idx val="3"/>
            <c:bubble3D val="0"/>
            <c:explosion val="28"/>
            <c:spPr>
              <a:solidFill>
                <a:schemeClr val="accent6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E4D-43F8-BB4B-960DCE69C53F}"/>
              </c:ext>
            </c:extLst>
          </c:dPt>
          <c:dPt>
            <c:idx val="4"/>
            <c:bubble3D val="0"/>
            <c:explosion val="36"/>
            <c:spPr>
              <a:solidFill>
                <a:schemeClr val="bg1">
                  <a:lumMod val="8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0E4D-43F8-BB4B-960DCE69C53F}"/>
              </c:ext>
            </c:extLst>
          </c:dPt>
          <c:dLbls>
            <c:dLbl>
              <c:idx val="1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CONTRIBUTI</a:t>
                    </a:r>
                  </a:p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76,24</a:t>
                    </a:r>
                    <a:r>
                      <a:rPr lang="en-US" baseline="0">
                        <a:solidFill>
                          <a:schemeClr val="bg1"/>
                        </a:solidFill>
                      </a:rPr>
                      <a:t>%</a:t>
                    </a:r>
                    <a:endParaRPr lang="en-US">
                      <a:solidFill>
                        <a:schemeClr val="bg1"/>
                      </a:solidFill>
                    </a:endParaRP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4D-43F8-BB4B-960DCE69C53F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rot="0" spcFirstLastPara="1" vertOverflow="overflow" horzOverflow="overflow" wrap="none" lIns="38100" tIns="19050" rIns="38100" bIns="19050" anchor="ctr" anchorCtr="1">
                <a:no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('CONTO ECONOMICO'!$B$5,'CONTO ECONOMICO'!$B$9,'CONTO ECONOMICO'!$B$17,'CONTO ECONOMICO'!$B$18,'CONTO ECONOMICO'!$B$19)</c:f>
              <c:strCache>
                <c:ptCount val="5"/>
                <c:pt idx="0">
                  <c:v>PROVENTI PROPRI</c:v>
                </c:pt>
                <c:pt idx="1">
                  <c:v>CONTRIBUTI</c:v>
                </c:pt>
                <c:pt idx="2">
                  <c:v>PROVENTI FINANZIARI</c:v>
                </c:pt>
                <c:pt idx="3">
                  <c:v>ALTRI PROVENTI E RICAVI DIVERSI</c:v>
                </c:pt>
                <c:pt idx="4">
                  <c:v>PROVENTI STRAORDINARI</c:v>
                </c:pt>
              </c:strCache>
            </c:strRef>
          </c:cat>
          <c:val>
            <c:numRef>
              <c:f>('CONTO ECONOMICO'!$C$5,'CONTO ECONOMICO'!$C$9,'CONTO ECONOMICO'!$C$17,'CONTO ECONOMICO'!$C$18,'CONTO ECONOMICO'!$C$19)</c:f>
              <c:numCache>
                <c:formatCode>#,##0.00</c:formatCode>
                <c:ptCount val="5"/>
                <c:pt idx="0">
                  <c:v>34677918.780000001</c:v>
                </c:pt>
                <c:pt idx="1">
                  <c:v>155708290.78000003</c:v>
                </c:pt>
                <c:pt idx="3">
                  <c:v>13839716.59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4D-43F8-BB4B-960DCE69C5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1" i="0" u="none" strike="noStrike" baseline="0">
                <a:effectLst/>
              </a:rPr>
              <a:t>BILANCIO UNICO DI ATENEO 2020            </a:t>
            </a:r>
          </a:p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1" i="0" u="none" strike="noStrike" baseline="0">
                <a:effectLst/>
              </a:rPr>
              <a:t>ANALISI DEI </a:t>
            </a:r>
            <a:r>
              <a:rPr lang="it-IT" b="1" i="0" baseline="0"/>
              <a:t>PROVENTI PROPRI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9"/>
          <c:dPt>
            <c:idx val="0"/>
            <c:bubble3D val="0"/>
            <c:explosion val="23"/>
            <c:spPr>
              <a:solidFill>
                <a:schemeClr val="accent4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6BE7-4F81-8F56-D1CED2FBD409}"/>
              </c:ext>
            </c:extLst>
          </c:dPt>
          <c:dPt>
            <c:idx val="1"/>
            <c:bubble3D val="0"/>
            <c:spPr>
              <a:solidFill>
                <a:srgbClr val="ED7D31"/>
              </a:solidFill>
              <a:ln w="254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BE7-4F81-8F56-D1CED2FBD409}"/>
              </c:ext>
            </c:extLst>
          </c:dPt>
          <c:dPt>
            <c:idx val="2"/>
            <c:bubble3D val="0"/>
            <c:explosion val="20"/>
            <c:spPr>
              <a:solidFill>
                <a:schemeClr val="accent6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6BE7-4F81-8F56-D1CED2FBD409}"/>
              </c:ext>
            </c:extLst>
          </c:dPt>
          <c:dLbls>
            <c:dLbl>
              <c:idx val="2"/>
              <c:layout>
                <c:manualLayout>
                  <c:x val="0.15692189445591379"/>
                  <c:y val="5.1035478916858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BE7-4F81-8F56-D1CED2FBD409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'CONTO ECONOMICO'!$B$6:$B$8</c:f>
              <c:strCache>
                <c:ptCount val="3"/>
                <c:pt idx="0">
                  <c:v>Proventi per la didattica</c:v>
                </c:pt>
                <c:pt idx="1">
                  <c:v>Proventi da Ricerche commissionate e trasferimento tecnologico</c:v>
                </c:pt>
                <c:pt idx="2">
                  <c:v>Proventi da Ricerche con finanziamenti competitivi</c:v>
                </c:pt>
              </c:strCache>
            </c:strRef>
          </c:cat>
          <c:val>
            <c:numRef>
              <c:f>'CONTO ECONOMICO'!$C$6:$C$8</c:f>
              <c:numCache>
                <c:formatCode>#,##0.00</c:formatCode>
                <c:ptCount val="3"/>
                <c:pt idx="0">
                  <c:v>25741099.73</c:v>
                </c:pt>
                <c:pt idx="1">
                  <c:v>3346095.61</c:v>
                </c:pt>
                <c:pt idx="2">
                  <c:v>5590723.4400000004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BE7-4F81-8F56-D1CED2FBD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paperSize="9" orientation="landscape" horizontalDpi="-2" verticalDpi="-2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1" i="0" u="none" strike="noStrike" baseline="0">
                <a:effectLst/>
              </a:rPr>
              <a:t>BILANCIO UNICO DI ATENEO 2020         </a:t>
            </a:r>
          </a:p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1" i="0" u="none" strike="noStrike" baseline="0">
                <a:effectLst/>
              </a:rPr>
              <a:t>ANALISI DEI </a:t>
            </a:r>
            <a:r>
              <a:rPr lang="it-IT" b="1" i="0" baseline="0"/>
              <a:t>CONTRIBUTI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30"/>
      <c:rotY val="187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7873850674326089E-2"/>
          <c:y val="0.12378952630921135"/>
          <c:w val="0.84425229865134788"/>
          <c:h val="0.64679031787693209"/>
        </c:manualLayout>
      </c:layout>
      <c:pie3DChart>
        <c:varyColors val="1"/>
        <c:ser>
          <c:idx val="0"/>
          <c:order val="0"/>
          <c:explosion val="35"/>
          <c:dPt>
            <c:idx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C40B-4444-97C3-FFC97FCCED29}"/>
              </c:ext>
            </c:extLst>
          </c:dPt>
          <c:dPt>
            <c:idx val="1"/>
            <c:bubble3D val="0"/>
            <c:spPr>
              <a:solidFill>
                <a:srgbClr val="ED7D31"/>
              </a:solidFill>
              <a:ln w="254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40B-4444-97C3-FFC97FCCED29}"/>
              </c:ext>
            </c:extLst>
          </c:dPt>
          <c:dPt>
            <c:idx val="2"/>
            <c:bubble3D val="0"/>
            <c:spPr>
              <a:solidFill>
                <a:srgbClr val="A5A5A5"/>
              </a:solidFill>
              <a:ln w="254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40B-4444-97C3-FFC97FCCED29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  <a:ln w="254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40B-4444-97C3-FFC97FCCED29}"/>
              </c:ext>
            </c:extLst>
          </c:dPt>
          <c:dPt>
            <c:idx val="4"/>
            <c:bubble3D val="0"/>
            <c:spPr>
              <a:solidFill>
                <a:srgbClr val="4472C4"/>
              </a:solidFill>
              <a:ln w="254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40B-4444-97C3-FFC97FCCED29}"/>
              </c:ext>
            </c:extLst>
          </c:dPt>
          <c:dPt>
            <c:idx val="5"/>
            <c:bubble3D val="0"/>
            <c:spPr>
              <a:solidFill>
                <a:srgbClr val="70AD47"/>
              </a:solidFill>
              <a:ln w="254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40B-4444-97C3-FFC97FCCED2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C40B-4444-97C3-FFC97FCCED29}"/>
              </c:ext>
            </c:extLst>
          </c:dPt>
          <c:dLbls>
            <c:dLbl>
              <c:idx val="0"/>
              <c:layout>
                <c:manualLayout>
                  <c:x val="1.8760626619785735E-3"/>
                  <c:y val="0.1034284047827354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Contributi</a:t>
                    </a:r>
                    <a:r>
                      <a:rPr lang="en-US" baseline="0"/>
                      <a:t> Miur e altre Amministrazioni centrali                       95,02%</a:t>
                    </a:r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40B-4444-97C3-FFC97FCCED29}"/>
                </c:ext>
              </c:extLst>
            </c:dLbl>
            <c:dLbl>
              <c:idx val="1"/>
              <c:layout>
                <c:manualLayout>
                  <c:x val="6.4072478361588456E-2"/>
                  <c:y val="7.722701329000541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0B-4444-97C3-FFC97FCCED29}"/>
                </c:ext>
              </c:extLst>
            </c:dLbl>
            <c:dLbl>
              <c:idx val="2"/>
              <c:layout>
                <c:manualLayout>
                  <c:x val="-3.7281346121043044E-3"/>
                  <c:y val="0.125183018789318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40B-4444-97C3-FFC97FCCED29}"/>
                </c:ext>
              </c:extLst>
            </c:dLbl>
            <c:dLbl>
              <c:idx val="3"/>
              <c:layout>
                <c:manualLayout>
                  <c:x val="-0.18941283282985857"/>
                  <c:y val="0.1447070782818814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0B-4444-97C3-FFC97FCCED29}"/>
                </c:ext>
              </c:extLst>
            </c:dLbl>
            <c:dLbl>
              <c:idx val="4"/>
              <c:layout>
                <c:manualLayout>
                  <c:x val="-0.19684131464698987"/>
                  <c:y val="7.140940715743865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40B-4444-97C3-FFC97FCCED29}"/>
                </c:ext>
              </c:extLst>
            </c:dLbl>
            <c:dLbl>
              <c:idx val="5"/>
              <c:layout>
                <c:manualLayout>
                  <c:x val="0.10081645454695522"/>
                  <c:y val="-8.492255134774820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40B-4444-97C3-FFC97FCCED29}"/>
                </c:ext>
              </c:extLst>
            </c:dLbl>
            <c:dLbl>
              <c:idx val="6"/>
              <c:layout>
                <c:manualLayout>
                  <c:x val="-0.14875473899095951"/>
                  <c:y val="-0.1161394825646794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40B-4444-97C3-FFC97FCCED29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'CONTO ECONOMICO'!$B$10:$B$16</c:f>
              <c:strCache>
                <c:ptCount val="7"/>
                <c:pt idx="0">
                  <c:v>Contributi Miur e altre Amministrazioni centrali</c:v>
                </c:pt>
                <c:pt idx="1">
                  <c:v>Contributi Regioni e Province autonome</c:v>
                </c:pt>
                <c:pt idx="2">
                  <c:v>Contributi altre Amministrazioni locali</c:v>
                </c:pt>
                <c:pt idx="3">
                  <c:v>Contributi dall'Unione Europea e dal Resto del Mondo</c:v>
                </c:pt>
                <c:pt idx="4">
                  <c:v>Contributi da Università</c:v>
                </c:pt>
                <c:pt idx="5">
                  <c:v>Contributi da altri (pubblici)</c:v>
                </c:pt>
                <c:pt idx="6">
                  <c:v>Contributi da altri (privati)</c:v>
                </c:pt>
              </c:strCache>
            </c:strRef>
          </c:cat>
          <c:val>
            <c:numRef>
              <c:f>'CONTO ECONOMICO'!$C$10:$C$16</c:f>
              <c:numCache>
                <c:formatCode>#,##0.00</c:formatCode>
                <c:ptCount val="7"/>
                <c:pt idx="0">
                  <c:v>147969303.71000001</c:v>
                </c:pt>
                <c:pt idx="1">
                  <c:v>918817.83</c:v>
                </c:pt>
                <c:pt idx="2">
                  <c:v>39060.03</c:v>
                </c:pt>
                <c:pt idx="3">
                  <c:v>205902.09</c:v>
                </c:pt>
                <c:pt idx="4">
                  <c:v>328573.46000000002</c:v>
                </c:pt>
                <c:pt idx="5">
                  <c:v>818713.9</c:v>
                </c:pt>
                <c:pt idx="6">
                  <c:v>5427919.7599999998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40B-4444-97C3-FFC97FCCED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paperSize="9" orientation="landscape" horizontalDpi="-2" verticalDpi="-2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effectLst/>
              </a:rPr>
              <a:t>BILANCIO UNICO DI ATENEO 2020                                                                                                               ANALISI ALTRI PROVENTI E RICAVI DIVERSI</a:t>
            </a:r>
            <a:endParaRPr lang="it-IT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view3D>
      <c:rotX val="30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"/>
          <c:dPt>
            <c:idx val="0"/>
            <c:bubble3D val="0"/>
            <c:spPr>
              <a:solidFill>
                <a:srgbClr val="5B9BD5"/>
              </a:solidFill>
              <a:ln w="254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064-42B3-9270-BE026A2425FF}"/>
              </c:ext>
            </c:extLst>
          </c:dPt>
          <c:dPt>
            <c:idx val="1"/>
            <c:bubble3D val="0"/>
            <c:spPr>
              <a:solidFill>
                <a:srgbClr val="ED7D31"/>
              </a:solidFill>
              <a:ln w="254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064-42B3-9270-BE026A2425FF}"/>
              </c:ext>
            </c:extLst>
          </c:dPt>
          <c:dPt>
            <c:idx val="2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6064-42B3-9270-BE026A2425FF}"/>
              </c:ext>
            </c:extLst>
          </c:dPt>
          <c:dPt>
            <c:idx val="3"/>
            <c:bubble3D val="0"/>
            <c:spPr>
              <a:solidFill>
                <a:schemeClr val="accent4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064-42B3-9270-BE026A2425FF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 w="254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064-42B3-9270-BE026A2425FF}"/>
              </c:ext>
            </c:extLst>
          </c:dPt>
          <c:dPt>
            <c:idx val="5"/>
            <c:bubble3D val="0"/>
            <c:spPr>
              <a:solidFill>
                <a:srgbClr val="70AD47"/>
              </a:solidFill>
              <a:ln w="254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064-42B3-9270-BE026A2425FF}"/>
              </c:ext>
            </c:extLst>
          </c:dPt>
          <c:dPt>
            <c:idx val="6"/>
            <c:bubble3D val="0"/>
            <c:spPr>
              <a:solidFill>
                <a:srgbClr val="FFC000"/>
              </a:solidFill>
              <a:ln w="254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064-42B3-9270-BE026A2425FF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82B8C239-1F04-4880-A14A-E3BA2D7C3D84}" type="CATEGORYNAME">
                      <a:rPr lang="en-US"/>
                      <a:pPr/>
                      <a:t>[NOME CATEGORIA]</a:t>
                    </a:fld>
                    <a:r>
                      <a:rPr lang="en-US" baseline="0"/>
                      <a:t>
44,69%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6064-42B3-9270-BE026A2425F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3277926-E428-4B85-A586-7012B98407EA}" type="CATEGORYNAME">
                      <a:rPr lang="en-US"/>
                      <a:pPr/>
                      <a:t>[NOME CATEGORIA]</a:t>
                    </a:fld>
                    <a:r>
                      <a:rPr lang="en-US" baseline="0"/>
                      <a:t>
18,05%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064-42B3-9270-BE026A2425FF}"/>
                </c:ext>
              </c:extLst>
            </c:dLbl>
            <c:dLbl>
              <c:idx val="2"/>
              <c:layout>
                <c:manualLayout>
                  <c:x val="8.9986583969599673E-2"/>
                  <c:y val="-0.14512082541406462"/>
                </c:manualLayout>
              </c:layout>
              <c:tx>
                <c:rich>
                  <a:bodyPr/>
                  <a:lstStyle/>
                  <a:p>
                    <a:fld id="{5A1CC804-ED85-418C-A69C-5913DB155295}" type="CATEGORYNAME">
                      <a:rPr lang="en-US" baseline="0"/>
                      <a:pPr/>
                      <a:t>[NOME CATEGORIA]</a:t>
                    </a:fld>
                    <a:r>
                      <a:rPr lang="en-US" baseline="0"/>
                      <a:t>
1,17%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6064-42B3-9270-BE026A2425FF}"/>
                </c:ext>
              </c:extLst>
            </c:dLbl>
            <c:dLbl>
              <c:idx val="3"/>
              <c:layout>
                <c:manualLayout>
                  <c:x val="0.11842004584395727"/>
                  <c:y val="-0.12902238513289288"/>
                </c:manualLayout>
              </c:layout>
              <c:tx>
                <c:rich>
                  <a:bodyPr/>
                  <a:lstStyle/>
                  <a:p>
                    <a:fld id="{A558DC72-3F3F-44FD-A496-B7EB382C8CEF}" type="CATEGORYNAME">
                      <a:rPr lang="en-US" baseline="0"/>
                      <a:pPr/>
                      <a:t>[NOME CATEGORIA]</a:t>
                    </a:fld>
                    <a:r>
                      <a:rPr lang="en-US" baseline="0"/>
                      <a:t>
-6,48%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064-42B3-9270-BE026A2425F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41F86345-E7D0-49CE-B52D-0E93EA0DB5FB}" type="CATEGORYNAME">
                      <a:rPr lang="en-US"/>
                      <a:pPr/>
                      <a:t>[NOME CATEGORIA]</a:t>
                    </a:fld>
                    <a:r>
                      <a:rPr lang="en-US" baseline="0"/>
                      <a:t>
16,33%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6064-42B3-9270-BE026A2425F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FC84CBD1-E092-44FA-8CFB-06EED78D8D88}" type="CATEGORYNAME">
                      <a:rPr lang="en-US"/>
                      <a:pPr/>
                      <a:t>[NOME CATEGORIA]</a:t>
                    </a:fld>
                    <a:r>
                      <a:rPr lang="en-US" baseline="0"/>
                      <a:t>
7,14%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064-42B3-9270-BE026A2425F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07200757-6CC9-44B2-8F93-98742C2E3C3F}" type="CATEGORYNAME">
                      <a:rPr lang="en-US"/>
                      <a:pPr/>
                      <a:t>[NOME CATEGORIA]</a:t>
                    </a:fld>
                    <a:r>
                      <a:rPr lang="en-US" baseline="0"/>
                      <a:t>
19,10%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6064-42B3-9270-BE026A2425FF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'ALTRI PROVENTI'!$A$53:$A$59</c:f>
              <c:strCache>
                <c:ptCount val="7"/>
                <c:pt idx="0">
                  <c:v>Contratti/convenzioni/accordi programma</c:v>
                </c:pt>
                <c:pt idx="1">
                  <c:v>Altre vendite di beni e servizi </c:v>
                </c:pt>
                <c:pt idx="2">
                  <c:v>Fitti attivi</c:v>
                </c:pt>
                <c:pt idx="3">
                  <c:v>Ricavi diversi</c:v>
                </c:pt>
                <c:pt idx="4">
                  <c:v>Utilizzo fondi oneri retribuzione personale </c:v>
                </c:pt>
                <c:pt idx="5">
                  <c:v>Utilizzo di riserve di Patrimonio Netto derivanti dalla contabilità finanziaria</c:v>
                </c:pt>
                <c:pt idx="6">
                  <c:v>Ricavi per sterilizzazione ammortamenti beni acquisiti in regime di contabilità finanziaria</c:v>
                </c:pt>
              </c:strCache>
            </c:strRef>
          </c:cat>
          <c:val>
            <c:numRef>
              <c:f>'ALTRI PROVENTI'!$B$53:$B$59</c:f>
              <c:numCache>
                <c:formatCode>#,##0.00</c:formatCode>
                <c:ptCount val="7"/>
                <c:pt idx="0">
                  <c:v>6184175.6699999999</c:v>
                </c:pt>
                <c:pt idx="1">
                  <c:v>2498735.36</c:v>
                </c:pt>
                <c:pt idx="2">
                  <c:v>162212.75</c:v>
                </c:pt>
                <c:pt idx="3">
                  <c:v>-897874.23</c:v>
                </c:pt>
                <c:pt idx="4">
                  <c:v>2259896.2200000002</c:v>
                </c:pt>
                <c:pt idx="5">
                  <c:v>988596.62</c:v>
                </c:pt>
                <c:pt idx="6">
                  <c:v>2643974.2000000002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064-42B3-9270-BE026A2425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effectLst/>
              </a:rPr>
              <a:t>BILANCIO UNICO DI ATENEO 2020 - ANALISI DEI COSTI</a:t>
            </a:r>
            <a:endParaRPr lang="it-IT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view3D>
      <c:rotX val="30"/>
      <c:rotY val="21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219981389136465E-2"/>
          <c:y val="5.0905702004640722E-2"/>
          <c:w val="0.83776510029910178"/>
          <c:h val="0.82385255599526752"/>
        </c:manualLayout>
      </c:layout>
      <c:pie3DChart>
        <c:varyColors val="1"/>
        <c:ser>
          <c:idx val="0"/>
          <c:order val="0"/>
          <c:explosion val="46"/>
          <c:dPt>
            <c:idx val="0"/>
            <c:bubble3D val="0"/>
            <c:explosion val="18"/>
            <c:spPr>
              <a:solidFill>
                <a:srgbClr val="5B9BD5"/>
              </a:solidFill>
              <a:ln w="254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F455-42BF-AC3D-7CBA45E6F749}"/>
              </c:ext>
            </c:extLst>
          </c:dPt>
          <c:dPt>
            <c:idx val="1"/>
            <c:bubble3D val="0"/>
            <c:explosion val="2"/>
            <c:spPr>
              <a:solidFill>
                <a:srgbClr val="FFC000"/>
              </a:solidFill>
              <a:ln w="254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455-42BF-AC3D-7CBA45E6F749}"/>
              </c:ext>
            </c:extLst>
          </c:dPt>
          <c:dPt>
            <c:idx val="2"/>
            <c:bubble3D val="0"/>
            <c:explosion val="11"/>
            <c:spPr>
              <a:solidFill>
                <a:srgbClr val="A5A5A5"/>
              </a:solidFill>
              <a:ln w="254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455-42BF-AC3D-7CBA45E6F749}"/>
              </c:ext>
            </c:extLst>
          </c:dPt>
          <c:dPt>
            <c:idx val="3"/>
            <c:bubble3D val="0"/>
            <c:spPr>
              <a:solidFill>
                <a:srgbClr val="C00000"/>
              </a:solidFill>
              <a:ln w="254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455-42BF-AC3D-7CBA45E6F749}"/>
              </c:ext>
            </c:extLst>
          </c:dPt>
          <c:dPt>
            <c:idx val="4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F455-42BF-AC3D-7CBA45E6F749}"/>
              </c:ext>
            </c:extLst>
          </c:dPt>
          <c:dPt>
            <c:idx val="5"/>
            <c:bubble3D val="0"/>
            <c:spPr>
              <a:solidFill>
                <a:srgbClr val="70AD47"/>
              </a:solidFill>
              <a:ln w="254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455-42BF-AC3D-7CBA45E6F749}"/>
              </c:ext>
            </c:extLst>
          </c:dPt>
          <c:dPt>
            <c:idx val="6"/>
            <c:bubble3D val="0"/>
            <c:spPr>
              <a:solidFill>
                <a:srgbClr val="7030A0"/>
              </a:solidFill>
              <a:ln w="254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455-42BF-AC3D-7CBA45E6F74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F455-42BF-AC3D-7CBA45E6F749}"/>
              </c:ext>
            </c:extLst>
          </c:dPt>
          <c:dPt>
            <c:idx val="8"/>
            <c:bubble3D val="0"/>
            <c:explosion val="13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F455-42BF-AC3D-7CBA45E6F749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solidFill>
                          <a:sysClr val="windowText" lastClr="000000"/>
                        </a:solidFill>
                      </a:rPr>
                      <a:t>COSTI</a:t>
                    </a:r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 DEL PERSONALE                                    65,62%</a:t>
                    </a:r>
                    <a:endParaRPr lang="en-US">
                      <a:solidFill>
                        <a:sysClr val="windowText" lastClr="000000"/>
                      </a:solidFill>
                    </a:endParaRP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55-42BF-AC3D-7CBA45E6F749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('CONTO ECONOMICO'!$B$22,'CONTO ECONOMICO'!$B$30,'CONTO ECONOMICO'!$B$41,'CONTO ECONOMICO'!$B$46:$B$51)</c:f>
              <c:strCache>
                <c:ptCount val="9"/>
                <c:pt idx="0">
                  <c:v>COSTI DEL PERSONALE</c:v>
                </c:pt>
                <c:pt idx="1">
                  <c:v>COSTI DELLA GESTIONE CORRENTE</c:v>
                </c:pt>
                <c:pt idx="2">
                  <c:v>AMMORTAMENTI E SVALUTAZIONI</c:v>
                </c:pt>
                <c:pt idx="3">
                  <c:v>ACCANTONAMENTI PER RISCHI E ONERI</c:v>
                </c:pt>
                <c:pt idx="4">
                  <c:v>ONERI DIVERSI DI GESTIONE</c:v>
                </c:pt>
                <c:pt idx="5">
                  <c:v>ONERI FINANZIARI</c:v>
                </c:pt>
                <c:pt idx="6">
                  <c:v>RETTIFICHE DI VALORE DI ATTIVITA' FINANZIARIE</c:v>
                </c:pt>
                <c:pt idx="7">
                  <c:v>ONERI STRAORDINARI</c:v>
                </c:pt>
                <c:pt idx="8">
                  <c:v>IMPOSTE SUL REDDITO DELL'ESERCIZIO CORRENTI, DIFFERITE, ANTICIPATE</c:v>
                </c:pt>
              </c:strCache>
            </c:strRef>
          </c:cat>
          <c:val>
            <c:numRef>
              <c:f>('CONTO ECONOMICO'!$C$22,'CONTO ECONOMICO'!$C$30,'CONTO ECONOMICO'!$C$41,'CONTO ECONOMICO'!$C$46:$C$51)</c:f>
              <c:numCache>
                <c:formatCode>#,##0.00</c:formatCode>
                <c:ptCount val="9"/>
                <c:pt idx="0">
                  <c:v>124205529.94</c:v>
                </c:pt>
                <c:pt idx="1">
                  <c:v>48310161.68</c:v>
                </c:pt>
                <c:pt idx="2">
                  <c:v>6895890.79</c:v>
                </c:pt>
                <c:pt idx="3">
                  <c:v>0</c:v>
                </c:pt>
                <c:pt idx="4">
                  <c:v>1852518.76</c:v>
                </c:pt>
                <c:pt idx="5">
                  <c:v>-1793.88</c:v>
                </c:pt>
                <c:pt idx="6">
                  <c:v>0</c:v>
                </c:pt>
                <c:pt idx="7">
                  <c:v>-260423.24</c:v>
                </c:pt>
                <c:pt idx="8">
                  <c:v>7736839.9199999999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455-42BF-AC3D-7CBA45E6F7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15</xdr:col>
      <xdr:colOff>514350</xdr:colOff>
      <xdr:row>35</xdr:row>
      <xdr:rowOff>38100</xdr:rowOff>
    </xdr:to>
    <xdr:graphicFrame macro="">
      <xdr:nvGraphicFramePr>
        <xdr:cNvPr id="53500" name="Grafico 1">
          <a:extLst>
            <a:ext uri="{FF2B5EF4-FFF2-40B4-BE49-F238E27FC236}">
              <a16:creationId xmlns:a16="http://schemas.microsoft.com/office/drawing/2014/main" id="{E5D39979-0DE9-4EFD-A0F2-AF1B8D713F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14</xdr:col>
      <xdr:colOff>552450</xdr:colOff>
      <xdr:row>34</xdr:row>
      <xdr:rowOff>76200</xdr:rowOff>
    </xdr:to>
    <xdr:graphicFrame macro="">
      <xdr:nvGraphicFramePr>
        <xdr:cNvPr id="10500" name="Grafico 1">
          <a:extLst>
            <a:ext uri="{FF2B5EF4-FFF2-40B4-BE49-F238E27FC236}">
              <a16:creationId xmlns:a16="http://schemas.microsoft.com/office/drawing/2014/main" id="{207BA3DC-F184-4A02-9285-62A55476D6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47625</xdr:rowOff>
    </xdr:from>
    <xdr:to>
      <xdr:col>15</xdr:col>
      <xdr:colOff>590550</xdr:colOff>
      <xdr:row>41</xdr:row>
      <xdr:rowOff>76200</xdr:rowOff>
    </xdr:to>
    <xdr:graphicFrame macro="">
      <xdr:nvGraphicFramePr>
        <xdr:cNvPr id="30976" name="Grafico 1">
          <a:extLst>
            <a:ext uri="{FF2B5EF4-FFF2-40B4-BE49-F238E27FC236}">
              <a16:creationId xmlns:a16="http://schemas.microsoft.com/office/drawing/2014/main" id="{821519A5-6AC5-4357-AAA1-44F833BABA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47625</xdr:rowOff>
    </xdr:from>
    <xdr:to>
      <xdr:col>23</xdr:col>
      <xdr:colOff>571500</xdr:colOff>
      <xdr:row>53</xdr:row>
      <xdr:rowOff>76200</xdr:rowOff>
    </xdr:to>
    <xdr:graphicFrame macro="">
      <xdr:nvGraphicFramePr>
        <xdr:cNvPr id="140530" name="Grafico 7">
          <a:extLst>
            <a:ext uri="{FF2B5EF4-FFF2-40B4-BE49-F238E27FC236}">
              <a16:creationId xmlns:a16="http://schemas.microsoft.com/office/drawing/2014/main" id="{7B8ED27A-818F-4E3F-88BA-AA4F3AEE3B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133350</xdr:rowOff>
    </xdr:from>
    <xdr:to>
      <xdr:col>13</xdr:col>
      <xdr:colOff>352425</xdr:colOff>
      <xdr:row>30</xdr:row>
      <xdr:rowOff>57150</xdr:rowOff>
    </xdr:to>
    <xdr:graphicFrame macro="">
      <xdr:nvGraphicFramePr>
        <xdr:cNvPr id="66810" name="Grafico 1">
          <a:extLst>
            <a:ext uri="{FF2B5EF4-FFF2-40B4-BE49-F238E27FC236}">
              <a16:creationId xmlns:a16="http://schemas.microsoft.com/office/drawing/2014/main" id="{A19BD527-AF84-4324-BBDF-E29FA8BEFE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</xdr:row>
      <xdr:rowOff>95250</xdr:rowOff>
    </xdr:from>
    <xdr:to>
      <xdr:col>14</xdr:col>
      <xdr:colOff>447675</xdr:colOff>
      <xdr:row>37</xdr:row>
      <xdr:rowOff>114300</xdr:rowOff>
    </xdr:to>
    <xdr:graphicFrame macro="">
      <xdr:nvGraphicFramePr>
        <xdr:cNvPr id="82168" name="Grafico 1">
          <a:extLst>
            <a:ext uri="{FF2B5EF4-FFF2-40B4-BE49-F238E27FC236}">
              <a16:creationId xmlns:a16="http://schemas.microsoft.com/office/drawing/2014/main" id="{EA945835-FE11-454A-8019-6E0FEC9E29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15</xdr:col>
      <xdr:colOff>390525</xdr:colOff>
      <xdr:row>37</xdr:row>
      <xdr:rowOff>19050</xdr:rowOff>
    </xdr:to>
    <xdr:graphicFrame macro="">
      <xdr:nvGraphicFramePr>
        <xdr:cNvPr id="83192" name="Grafico 2">
          <a:extLst>
            <a:ext uri="{FF2B5EF4-FFF2-40B4-BE49-F238E27FC236}">
              <a16:creationId xmlns:a16="http://schemas.microsoft.com/office/drawing/2014/main" id="{5B6982DD-A723-4318-ACF6-78DB8A06DA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95250</xdr:rowOff>
    </xdr:from>
    <xdr:to>
      <xdr:col>13</xdr:col>
      <xdr:colOff>266700</xdr:colOff>
      <xdr:row>35</xdr:row>
      <xdr:rowOff>152400</xdr:rowOff>
    </xdr:to>
    <xdr:graphicFrame macro="">
      <xdr:nvGraphicFramePr>
        <xdr:cNvPr id="2313" name="Grafico 1">
          <a:extLst>
            <a:ext uri="{FF2B5EF4-FFF2-40B4-BE49-F238E27FC236}">
              <a16:creationId xmlns:a16="http://schemas.microsoft.com/office/drawing/2014/main" id="{736187BB-6ABD-46BC-A665-58FB856991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247650</xdr:colOff>
      <xdr:row>32</xdr:row>
      <xdr:rowOff>142875</xdr:rowOff>
    </xdr:to>
    <xdr:graphicFrame macro="">
      <xdr:nvGraphicFramePr>
        <xdr:cNvPr id="8452" name="Grafico 1">
          <a:extLst>
            <a:ext uri="{FF2B5EF4-FFF2-40B4-BE49-F238E27FC236}">
              <a16:creationId xmlns:a16="http://schemas.microsoft.com/office/drawing/2014/main" id="{A4B5BF2D-AC02-4853-84F8-CC71937B23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66675</xdr:rowOff>
    </xdr:from>
    <xdr:to>
      <xdr:col>15</xdr:col>
      <xdr:colOff>304800</xdr:colOff>
      <xdr:row>37</xdr:row>
      <xdr:rowOff>76200</xdr:rowOff>
    </xdr:to>
    <xdr:graphicFrame macro="">
      <xdr:nvGraphicFramePr>
        <xdr:cNvPr id="9476" name="Grafico 1">
          <a:extLst>
            <a:ext uri="{FF2B5EF4-FFF2-40B4-BE49-F238E27FC236}">
              <a16:creationId xmlns:a16="http://schemas.microsoft.com/office/drawing/2014/main" id="{700D162E-AF83-4396-8552-39737A06EA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9</xdr:col>
      <xdr:colOff>361950</xdr:colOff>
      <xdr:row>41</xdr:row>
      <xdr:rowOff>0</xdr:rowOff>
    </xdr:to>
    <xdr:graphicFrame macro="">
      <xdr:nvGraphicFramePr>
        <xdr:cNvPr id="346333" name="Grafico 1">
          <a:extLst>
            <a:ext uri="{FF2B5EF4-FFF2-40B4-BE49-F238E27FC236}">
              <a16:creationId xmlns:a16="http://schemas.microsoft.com/office/drawing/2014/main" id="{275B585F-06BE-4985-BF98-9ADAC25F1D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28575</xdr:rowOff>
    </xdr:from>
    <xdr:to>
      <xdr:col>17</xdr:col>
      <xdr:colOff>28575</xdr:colOff>
      <xdr:row>45</xdr:row>
      <xdr:rowOff>95250</xdr:rowOff>
    </xdr:to>
    <xdr:graphicFrame macro="">
      <xdr:nvGraphicFramePr>
        <xdr:cNvPr id="315617" name="Grafico 1">
          <a:extLst>
            <a:ext uri="{FF2B5EF4-FFF2-40B4-BE49-F238E27FC236}">
              <a16:creationId xmlns:a16="http://schemas.microsoft.com/office/drawing/2014/main" id="{801CD6F2-C749-4A68-961C-D70CDCC899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4"/>
  <sheetViews>
    <sheetView zoomScaleNormal="100" workbookViewId="0">
      <selection activeCell="B21" sqref="B21"/>
    </sheetView>
  </sheetViews>
  <sheetFormatPr defaultRowHeight="12.75"/>
  <cols>
    <col min="1" max="1" width="47" style="1" bestFit="1" customWidth="1"/>
    <col min="2" max="2" width="16.85546875" style="1" bestFit="1" customWidth="1"/>
    <col min="3" max="3" width="36.7109375" style="1" bestFit="1" customWidth="1"/>
    <col min="4" max="4" width="27.5703125" style="1" customWidth="1"/>
    <col min="5" max="16384" width="9.140625" style="1"/>
  </cols>
  <sheetData>
    <row r="1" spans="1:4" ht="18" customHeight="1">
      <c r="A1" s="34" t="s">
        <v>91</v>
      </c>
      <c r="B1" s="35"/>
      <c r="C1" s="35"/>
      <c r="D1" s="36"/>
    </row>
    <row r="2" spans="1:4" ht="18" customHeight="1">
      <c r="A2" s="37"/>
      <c r="B2" s="38"/>
      <c r="C2" s="38"/>
      <c r="D2" s="39"/>
    </row>
    <row r="3" spans="1:4" ht="25.5" customHeight="1">
      <c r="A3" s="33" t="s">
        <v>111</v>
      </c>
      <c r="B3" s="33"/>
      <c r="C3" s="33"/>
      <c r="D3" s="33"/>
    </row>
    <row r="4" spans="1:4" ht="24" customHeight="1">
      <c r="A4" s="2" t="s">
        <v>65</v>
      </c>
      <c r="B4" s="3"/>
      <c r="C4" s="2" t="s">
        <v>69</v>
      </c>
      <c r="D4" s="4" t="s">
        <v>0</v>
      </c>
    </row>
    <row r="5" spans="1:4" ht="24.95" customHeight="1">
      <c r="A5" s="5" t="s">
        <v>66</v>
      </c>
      <c r="B5" s="22">
        <f>SUM(B6:B10)</f>
        <v>720970.03</v>
      </c>
      <c r="C5" s="5" t="s">
        <v>72</v>
      </c>
      <c r="D5" s="22">
        <f>SUM(D6:D10)</f>
        <v>286237263.47000003</v>
      </c>
    </row>
    <row r="6" spans="1:4" ht="24.95" customHeight="1">
      <c r="A6" s="6" t="s">
        <v>97</v>
      </c>
      <c r="B6" s="23">
        <v>142803.07</v>
      </c>
      <c r="C6" s="6" t="s">
        <v>99</v>
      </c>
      <c r="D6" s="23">
        <v>28288448.920000002</v>
      </c>
    </row>
    <row r="7" spans="1:4" ht="24.95" customHeight="1">
      <c r="A7" s="6" t="s">
        <v>98</v>
      </c>
      <c r="B7" s="23">
        <v>180.33</v>
      </c>
      <c r="C7" s="6" t="s">
        <v>70</v>
      </c>
      <c r="D7" s="23">
        <v>195638619.19999999</v>
      </c>
    </row>
    <row r="8" spans="1:4" ht="24.95" customHeight="1">
      <c r="A8" s="6" t="s">
        <v>46</v>
      </c>
      <c r="B8" s="23">
        <v>39080.129999999997</v>
      </c>
      <c r="C8" s="6" t="s">
        <v>71</v>
      </c>
      <c r="D8" s="23">
        <v>62310195.350000001</v>
      </c>
    </row>
    <row r="9" spans="1:4" ht="24.95" customHeight="1">
      <c r="A9" s="6" t="s">
        <v>47</v>
      </c>
      <c r="B9" s="23">
        <v>0</v>
      </c>
      <c r="C9" s="25"/>
      <c r="D9" s="27"/>
    </row>
    <row r="10" spans="1:4" ht="24.95" customHeight="1">
      <c r="A10" s="6" t="s">
        <v>48</v>
      </c>
      <c r="B10" s="23">
        <v>538906.5</v>
      </c>
      <c r="C10" s="25"/>
      <c r="D10" s="27"/>
    </row>
    <row r="11" spans="1:4" ht="24.95" customHeight="1">
      <c r="A11" s="5" t="s">
        <v>67</v>
      </c>
      <c r="B11" s="22">
        <f>SUM(B12:B18)</f>
        <v>201636452.17000002</v>
      </c>
      <c r="C11" s="25"/>
      <c r="D11" s="27"/>
    </row>
    <row r="12" spans="1:4" ht="24.95" customHeight="1">
      <c r="A12" s="6" t="s">
        <v>49</v>
      </c>
      <c r="B12" s="23">
        <v>141895697.31</v>
      </c>
      <c r="C12" s="25"/>
      <c r="D12" s="27"/>
    </row>
    <row r="13" spans="1:4" ht="24.95" customHeight="1">
      <c r="A13" s="6" t="s">
        <v>50</v>
      </c>
      <c r="B13" s="23">
        <v>1538086.05</v>
      </c>
      <c r="C13" s="5" t="s">
        <v>73</v>
      </c>
      <c r="D13" s="22">
        <v>7684757.1500000004</v>
      </c>
    </row>
    <row r="14" spans="1:4" ht="24.95" customHeight="1">
      <c r="A14" s="6" t="s">
        <v>51</v>
      </c>
      <c r="B14" s="23">
        <v>5689875.3099999996</v>
      </c>
      <c r="C14" s="5"/>
      <c r="D14" s="22"/>
    </row>
    <row r="15" spans="1:4" ht="24.95" customHeight="1">
      <c r="A15" s="6" t="s">
        <v>52</v>
      </c>
      <c r="B15" s="23">
        <v>41946687.75</v>
      </c>
      <c r="C15" s="5"/>
      <c r="D15" s="22"/>
    </row>
    <row r="16" spans="1:4" ht="24.95" customHeight="1">
      <c r="A16" s="6" t="s">
        <v>53</v>
      </c>
      <c r="B16" s="23">
        <v>909952.2</v>
      </c>
      <c r="C16" s="5" t="s">
        <v>74</v>
      </c>
      <c r="D16" s="22">
        <v>1035501.18</v>
      </c>
    </row>
    <row r="17" spans="1:4" ht="24.95" customHeight="1">
      <c r="A17" s="6" t="s">
        <v>47</v>
      </c>
      <c r="B17" s="23">
        <v>7192207.8300000001</v>
      </c>
      <c r="C17" s="5"/>
      <c r="D17" s="22"/>
    </row>
    <row r="18" spans="1:4" ht="24.95" customHeight="1">
      <c r="A18" s="6" t="s">
        <v>54</v>
      </c>
      <c r="B18" s="23">
        <v>2463945.7200000002</v>
      </c>
      <c r="C18" s="5"/>
      <c r="D18" s="22"/>
    </row>
    <row r="19" spans="1:4" ht="24.95" customHeight="1">
      <c r="A19" s="5" t="s">
        <v>68</v>
      </c>
      <c r="B19" s="22">
        <v>31182.11</v>
      </c>
      <c r="C19" s="5"/>
      <c r="D19" s="22"/>
    </row>
    <row r="20" spans="1:4" ht="24.95" customHeight="1">
      <c r="A20" s="5"/>
      <c r="B20" s="22"/>
      <c r="C20" s="5"/>
      <c r="D20" s="22"/>
    </row>
    <row r="21" spans="1:4" ht="24.95" customHeight="1">
      <c r="A21" s="5" t="s">
        <v>55</v>
      </c>
      <c r="B21" s="22">
        <f>SUM(B22:B30)</f>
        <v>35492723.899999999</v>
      </c>
      <c r="C21" s="5" t="s">
        <v>75</v>
      </c>
      <c r="D21" s="22">
        <f>SUM(D22:D32)</f>
        <v>7705163.7400000002</v>
      </c>
    </row>
    <row r="22" spans="1:4" ht="24.95" customHeight="1">
      <c r="A22" s="6" t="s">
        <v>56</v>
      </c>
      <c r="B22" s="23">
        <v>1124645.0900000001</v>
      </c>
      <c r="C22" s="6" t="s">
        <v>76</v>
      </c>
      <c r="D22" s="23">
        <v>0</v>
      </c>
    </row>
    <row r="23" spans="1:4" ht="24.95" customHeight="1">
      <c r="A23" s="6" t="s">
        <v>57</v>
      </c>
      <c r="B23" s="23">
        <v>803556.68</v>
      </c>
      <c r="C23" s="6" t="s">
        <v>78</v>
      </c>
      <c r="D23" s="23">
        <v>1346988.64</v>
      </c>
    </row>
    <row r="24" spans="1:4" ht="24.95" customHeight="1">
      <c r="A24" s="6" t="s">
        <v>58</v>
      </c>
      <c r="B24" s="23">
        <v>469263.88</v>
      </c>
      <c r="C24" s="6" t="s">
        <v>77</v>
      </c>
      <c r="D24" s="23">
        <v>168342.47</v>
      </c>
    </row>
    <row r="25" spans="1:4" ht="24.95" customHeight="1">
      <c r="A25" s="6" t="s">
        <v>106</v>
      </c>
      <c r="B25" s="23">
        <v>0</v>
      </c>
      <c r="C25" s="6" t="s">
        <v>79</v>
      </c>
      <c r="D25" s="23">
        <v>365295.41</v>
      </c>
    </row>
    <row r="26" spans="1:4" ht="24.95" customHeight="1">
      <c r="A26" s="6" t="s">
        <v>59</v>
      </c>
      <c r="B26" s="23">
        <v>27053.41</v>
      </c>
      <c r="C26" s="6" t="s">
        <v>105</v>
      </c>
      <c r="D26" s="23">
        <v>0</v>
      </c>
    </row>
    <row r="27" spans="1:4" ht="24.95" customHeight="1">
      <c r="A27" s="6" t="s">
        <v>60</v>
      </c>
      <c r="B27" s="23">
        <v>18306244.73</v>
      </c>
      <c r="C27" s="6" t="s">
        <v>80</v>
      </c>
      <c r="D27" s="23">
        <v>153512.72</v>
      </c>
    </row>
    <row r="28" spans="1:4" ht="24.95" customHeight="1">
      <c r="A28" s="6" t="s">
        <v>101</v>
      </c>
      <c r="B28" s="23">
        <v>178886.3</v>
      </c>
      <c r="C28" s="6" t="s">
        <v>81</v>
      </c>
      <c r="D28" s="23">
        <v>178201</v>
      </c>
    </row>
    <row r="29" spans="1:4" ht="24.95" customHeight="1">
      <c r="A29" s="6" t="s">
        <v>61</v>
      </c>
      <c r="B29" s="23">
        <v>7764166.2000000002</v>
      </c>
      <c r="C29" s="6" t="s">
        <v>82</v>
      </c>
      <c r="D29" s="23">
        <v>2083129.66</v>
      </c>
    </row>
    <row r="30" spans="1:4" ht="24.95" customHeight="1">
      <c r="A30" s="6" t="s">
        <v>62</v>
      </c>
      <c r="B30" s="23">
        <v>6818907.6100000003</v>
      </c>
      <c r="C30" s="6" t="s">
        <v>83</v>
      </c>
      <c r="D30" s="23">
        <v>2960310.11</v>
      </c>
    </row>
    <row r="31" spans="1:4" ht="24.95" customHeight="1">
      <c r="A31" s="6"/>
      <c r="B31" s="23"/>
      <c r="C31" s="6" t="s">
        <v>100</v>
      </c>
      <c r="D31" s="23">
        <v>8271.7099999999991</v>
      </c>
    </row>
    <row r="32" spans="1:4" ht="24.95" customHeight="1">
      <c r="A32" s="6"/>
      <c r="B32" s="23"/>
      <c r="C32" s="6" t="s">
        <v>107</v>
      </c>
      <c r="D32" s="23">
        <v>441112.02</v>
      </c>
    </row>
    <row r="33" spans="1:4" ht="24.95" customHeight="1">
      <c r="A33" s="5" t="s">
        <v>63</v>
      </c>
      <c r="B33" s="22">
        <v>185674160.47</v>
      </c>
      <c r="C33" s="26"/>
      <c r="D33" s="26"/>
    </row>
    <row r="34" spans="1:4" ht="24.95" customHeight="1">
      <c r="A34" s="5" t="s">
        <v>64</v>
      </c>
      <c r="B34" s="22">
        <v>593733.32999999996</v>
      </c>
      <c r="C34" s="5" t="s">
        <v>84</v>
      </c>
      <c r="D34" s="22">
        <v>66274932.780000001</v>
      </c>
    </row>
    <row r="35" spans="1:4" ht="24.95" customHeight="1">
      <c r="A35" s="5" t="s">
        <v>104</v>
      </c>
      <c r="B35" s="22">
        <v>15318968.609999999</v>
      </c>
      <c r="C35" s="5" t="s">
        <v>108</v>
      </c>
      <c r="D35" s="22">
        <v>70530572.299999997</v>
      </c>
    </row>
    <row r="36" spans="1:4" ht="24.95" customHeight="1">
      <c r="A36" s="2" t="s">
        <v>89</v>
      </c>
      <c r="B36" s="24">
        <f>B5+B11+B19+B21+B33+B34+B35</f>
        <v>439468190.62000006</v>
      </c>
      <c r="C36" s="2" t="s">
        <v>90</v>
      </c>
      <c r="D36" s="24">
        <f>D5+D13+D16+D34+D35+D21</f>
        <v>439468190.62000006</v>
      </c>
    </row>
    <row r="37" spans="1:4" ht="24.95" customHeight="1"/>
    <row r="38" spans="1:4" ht="24.95" customHeight="1"/>
    <row r="39" spans="1:4" ht="24.95" customHeight="1"/>
    <row r="40" spans="1:4" ht="24.95" customHeight="1"/>
    <row r="41" spans="1:4" ht="24.95" customHeight="1"/>
    <row r="42" spans="1:4" ht="24.95" customHeight="1"/>
    <row r="43" spans="1:4" ht="24.95" customHeight="1"/>
    <row r="44" spans="1:4" ht="24.95" customHeight="1"/>
    <row r="45" spans="1:4" ht="24.95" customHeight="1"/>
    <row r="46" spans="1:4" ht="24.95" customHeight="1"/>
    <row r="47" spans="1:4" ht="24.95" customHeight="1"/>
    <row r="48" spans="1:4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</sheetData>
  <mergeCells count="2">
    <mergeCell ref="A3:D3"/>
    <mergeCell ref="A1:D2"/>
  </mergeCells>
  <printOptions horizontalCentered="1"/>
  <pageMargins left="0.39370078740157483" right="0.39370078740157483" top="0.39370078740157483" bottom="0.39370078740157483" header="0" footer="0.19685039370078741"/>
  <pageSetup paperSize="9" scale="75" firstPageNumber="0" fitToHeight="0" pageOrder="overThenDown" orientation="portrait" horizontalDpi="4294967294" verticalDpi="4294967294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"/>
  <sheetViews>
    <sheetView topLeftCell="A16" zoomScale="115" zoomScaleNormal="115" workbookViewId="0">
      <selection activeCell="Q1" sqref="Q1:R65536"/>
    </sheetView>
  </sheetViews>
  <sheetFormatPr defaultRowHeight="12.75"/>
  <sheetData/>
  <printOptions horizontalCentered="1" verticalCentered="1"/>
  <pageMargins left="0.11811023622047245" right="0.11811023622047245" top="0.55118110236220474" bottom="0.55118110236220474" header="0.31496062992125984" footer="0.31496062992125984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4:M60"/>
  <sheetViews>
    <sheetView topLeftCell="A28" zoomScaleNormal="100" zoomScaleSheetLayoutView="100" workbookViewId="0">
      <selection activeCell="N20" sqref="N20"/>
    </sheetView>
  </sheetViews>
  <sheetFormatPr defaultRowHeight="12.75"/>
  <cols>
    <col min="1" max="1" width="70.5703125" customWidth="1"/>
    <col min="2" max="2" width="20.28515625" customWidth="1"/>
  </cols>
  <sheetData>
    <row r="14" spans="13:13">
      <c r="M14" s="32"/>
    </row>
    <row r="15" spans="13:13">
      <c r="M15" s="32"/>
    </row>
    <row r="16" spans="13:13">
      <c r="M16" s="32"/>
    </row>
    <row r="17" spans="13:13">
      <c r="M17" s="32"/>
    </row>
    <row r="18" spans="13:13">
      <c r="M18" s="32"/>
    </row>
    <row r="19" spans="13:13">
      <c r="M19" s="32"/>
    </row>
    <row r="20" spans="13:13">
      <c r="M20" s="32"/>
    </row>
    <row r="21" spans="13:13">
      <c r="M21" s="32"/>
    </row>
    <row r="52" spans="1:2" ht="20.100000000000001" customHeight="1">
      <c r="A52" s="18" t="s">
        <v>22</v>
      </c>
    </row>
    <row r="53" spans="1:2" ht="20.100000000000001" customHeight="1">
      <c r="A53" s="19" t="s">
        <v>102</v>
      </c>
      <c r="B53" s="20">
        <v>6184175.6699999999</v>
      </c>
    </row>
    <row r="54" spans="1:2" ht="20.100000000000001" customHeight="1">
      <c r="A54" s="21" t="s">
        <v>103</v>
      </c>
      <c r="B54" s="20">
        <v>2498735.36</v>
      </c>
    </row>
    <row r="55" spans="1:2" ht="20.100000000000001" customHeight="1">
      <c r="A55" s="21" t="s">
        <v>92</v>
      </c>
      <c r="B55" s="20">
        <v>162212.75</v>
      </c>
    </row>
    <row r="56" spans="1:2" ht="20.100000000000001" customHeight="1">
      <c r="A56" s="21" t="s">
        <v>93</v>
      </c>
      <c r="B56" s="20">
        <v>-897874.23</v>
      </c>
    </row>
    <row r="57" spans="1:2" ht="20.100000000000001" customHeight="1">
      <c r="A57" s="21" t="s">
        <v>94</v>
      </c>
      <c r="B57" s="20">
        <v>2259896.2200000002</v>
      </c>
    </row>
    <row r="58" spans="1:2" ht="20.100000000000001" customHeight="1">
      <c r="A58" s="21" t="s">
        <v>95</v>
      </c>
      <c r="B58" s="20">
        <v>988596.62</v>
      </c>
    </row>
    <row r="59" spans="1:2" ht="20.100000000000001" customHeight="1">
      <c r="A59" s="21" t="s">
        <v>96</v>
      </c>
      <c r="B59" s="20">
        <v>2643974.2000000002</v>
      </c>
    </row>
    <row r="60" spans="1:2">
      <c r="B60" s="17">
        <f>SUM(B53:B59)</f>
        <v>13839716.59</v>
      </c>
    </row>
  </sheetData>
  <printOptions horizontalCentered="1" verticalCentered="1"/>
  <pageMargins left="0.11811023622047245" right="0.11811023622047245" top="0.55118110236220474" bottom="0.55118110236220474" header="0.31496062992125984" footer="0.31496062992125984"/>
  <pageSetup paperSize="9" scale="9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"/>
  <sheetViews>
    <sheetView workbookViewId="0">
      <selection activeCell="S1" sqref="S1:T65536"/>
    </sheetView>
  </sheetViews>
  <sheetFormatPr defaultRowHeight="12.75"/>
  <sheetData/>
  <printOptions horizontalCentered="1" verticalCentered="1"/>
  <pageMargins left="0.11811023622047245" right="0.11811023622047245" top="0.55118110236220474" bottom="0.55118110236220474" header="0.31496062992125984" footer="0.31496062992125984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"/>
  <sheetViews>
    <sheetView workbookViewId="0">
      <selection activeCell="P27" sqref="P27"/>
    </sheetView>
  </sheetViews>
  <sheetFormatPr defaultRowHeight="12.75"/>
  <sheetData/>
  <printOptions horizontalCentered="1" verticalCentered="1"/>
  <pageMargins left="0.11811023622047245" right="0.11811023622047245" top="0.55118110236220474" bottom="0.55118110236220474" header="0.31496062992125984" footer="0.31496062992125984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"/>
  <sheetViews>
    <sheetView workbookViewId="0">
      <selection activeCell="Z43" sqref="Z43"/>
    </sheetView>
  </sheetViews>
  <sheetFormatPr defaultRowHeight="12.75"/>
  <sheetData/>
  <printOptions horizontalCentered="1" verticalCentered="1"/>
  <pageMargins left="0.11811023622047245" right="0.11811023622047245" top="0.55118110236220474" bottom="0.55118110236220474" header="0.31496062992125984" footer="0.31496062992125984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"/>
  <sheetViews>
    <sheetView zoomScale="70" zoomScaleNormal="70" workbookViewId="0">
      <selection activeCell="AK35" sqref="AI34:AK35"/>
    </sheetView>
  </sheetViews>
  <sheetFormatPr defaultRowHeight="12.75"/>
  <sheetData/>
  <printOptions horizontalCentered="1" verticalCentered="1"/>
  <pageMargins left="0.11811023622047245" right="0.11811023622047245" top="0.55118110236220474" bottom="0.55118110236220474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53"/>
  <sheetViews>
    <sheetView tabSelected="1" zoomScale="120" zoomScaleNormal="120" workbookViewId="0">
      <selection activeCell="B5" sqref="B5"/>
    </sheetView>
  </sheetViews>
  <sheetFormatPr defaultRowHeight="12.75"/>
  <cols>
    <col min="1" max="1" width="5" bestFit="1" customWidth="1"/>
    <col min="2" max="2" width="70.42578125" customWidth="1"/>
    <col min="3" max="3" width="21" bestFit="1" customWidth="1"/>
    <col min="4" max="4" width="5" bestFit="1" customWidth="1"/>
    <col min="6" max="6" width="13.85546875" customWidth="1"/>
  </cols>
  <sheetData>
    <row r="1" spans="1:5" s="1" customFormat="1" ht="18" customHeight="1">
      <c r="B1" s="33" t="s">
        <v>91</v>
      </c>
      <c r="C1" s="33"/>
      <c r="D1" s="7"/>
      <c r="E1" s="7"/>
    </row>
    <row r="2" spans="1:5" s="1" customFormat="1" ht="18" customHeight="1">
      <c r="B2" s="33"/>
      <c r="C2" s="33"/>
      <c r="D2" s="7"/>
      <c r="E2" s="7"/>
    </row>
    <row r="3" spans="1:5" ht="21.2" customHeight="1">
      <c r="B3" s="40" t="s">
        <v>112</v>
      </c>
      <c r="C3" s="40"/>
    </row>
    <row r="4" spans="1:5" ht="24" customHeight="1">
      <c r="A4" s="8"/>
      <c r="B4" s="9" t="s">
        <v>116</v>
      </c>
      <c r="C4" s="10"/>
      <c r="D4" s="8"/>
    </row>
    <row r="5" spans="1:5" ht="24.95" customHeight="1">
      <c r="A5" s="8"/>
      <c r="B5" s="11" t="s">
        <v>8</v>
      </c>
      <c r="C5" s="28">
        <f>SUM(C6:C8)</f>
        <v>34677918.780000001</v>
      </c>
      <c r="D5" s="8"/>
    </row>
    <row r="6" spans="1:5" ht="24.95" customHeight="1">
      <c r="A6" s="8"/>
      <c r="B6" s="12" t="s">
        <v>23</v>
      </c>
      <c r="C6" s="29">
        <v>25741099.73</v>
      </c>
      <c r="D6" s="8"/>
    </row>
    <row r="7" spans="1:5" ht="24.95" customHeight="1">
      <c r="A7" s="8"/>
      <c r="B7" s="12" t="s">
        <v>24</v>
      </c>
      <c r="C7" s="29">
        <v>3346095.61</v>
      </c>
      <c r="D7" s="8"/>
    </row>
    <row r="8" spans="1:5" ht="24.95" customHeight="1">
      <c r="A8" s="8"/>
      <c r="B8" s="12" t="s">
        <v>25</v>
      </c>
      <c r="C8" s="29">
        <v>5590723.4400000004</v>
      </c>
      <c r="D8" s="8"/>
    </row>
    <row r="9" spans="1:5" ht="24.95" customHeight="1">
      <c r="A9" s="8"/>
      <c r="B9" s="11" t="s">
        <v>9</v>
      </c>
      <c r="C9" s="28">
        <f>SUM(C10:C16)</f>
        <v>155708290.78000003</v>
      </c>
      <c r="D9" s="8"/>
    </row>
    <row r="10" spans="1:5" ht="24.95" customHeight="1">
      <c r="A10" s="8"/>
      <c r="B10" s="12" t="s">
        <v>26</v>
      </c>
      <c r="C10" s="29">
        <v>147969303.71000001</v>
      </c>
      <c r="D10" s="8"/>
    </row>
    <row r="11" spans="1:5" ht="24.95" customHeight="1">
      <c r="A11" s="8"/>
      <c r="B11" s="12" t="s">
        <v>27</v>
      </c>
      <c r="C11" s="29">
        <v>918817.83</v>
      </c>
      <c r="D11" s="8"/>
    </row>
    <row r="12" spans="1:5" ht="24.95" customHeight="1">
      <c r="A12" s="8"/>
      <c r="B12" s="12" t="s">
        <v>28</v>
      </c>
      <c r="C12" s="29">
        <v>39060.03</v>
      </c>
      <c r="D12" s="8"/>
    </row>
    <row r="13" spans="1:5" ht="24.95" customHeight="1">
      <c r="A13" s="8"/>
      <c r="B13" s="12" t="s">
        <v>109</v>
      </c>
      <c r="C13" s="29">
        <v>205902.09</v>
      </c>
      <c r="D13" s="8"/>
    </row>
    <row r="14" spans="1:5" ht="24.95" customHeight="1">
      <c r="A14" s="8"/>
      <c r="B14" s="12" t="s">
        <v>29</v>
      </c>
      <c r="C14" s="29">
        <v>328573.46000000002</v>
      </c>
      <c r="D14" s="8"/>
    </row>
    <row r="15" spans="1:5" ht="24.95" customHeight="1">
      <c r="A15" s="8"/>
      <c r="B15" s="12" t="s">
        <v>30</v>
      </c>
      <c r="C15" s="29">
        <v>818713.9</v>
      </c>
      <c r="D15" s="8"/>
    </row>
    <row r="16" spans="1:5" ht="24.95" customHeight="1">
      <c r="A16" s="8"/>
      <c r="B16" s="12" t="s">
        <v>31</v>
      </c>
      <c r="C16" s="29">
        <v>5427919.7599999998</v>
      </c>
      <c r="D16" s="8"/>
    </row>
    <row r="17" spans="1:4" ht="24.95" customHeight="1">
      <c r="A17" s="8"/>
      <c r="B17" s="11" t="s">
        <v>6</v>
      </c>
      <c r="C17" s="28"/>
      <c r="D17" s="8"/>
    </row>
    <row r="18" spans="1:4" ht="24.95" customHeight="1">
      <c r="A18" s="8"/>
      <c r="B18" s="11" t="s">
        <v>22</v>
      </c>
      <c r="C18" s="28">
        <v>13839716.59</v>
      </c>
      <c r="D18" s="8"/>
    </row>
    <row r="19" spans="1:4" ht="24.95" customHeight="1">
      <c r="A19" s="8"/>
      <c r="B19" s="11" t="s">
        <v>7</v>
      </c>
      <c r="C19" s="28"/>
      <c r="D19" s="8"/>
    </row>
    <row r="20" spans="1:4" ht="24.95" customHeight="1">
      <c r="A20" s="8"/>
      <c r="B20" s="9" t="s">
        <v>115</v>
      </c>
      <c r="C20" s="28">
        <f>C5+C9+C18+C17+C19</f>
        <v>204225926.15000004</v>
      </c>
      <c r="D20" s="8"/>
    </row>
    <row r="21" spans="1:4" ht="24.95" customHeight="1">
      <c r="A21" s="8"/>
      <c r="B21" s="9" t="s">
        <v>10</v>
      </c>
      <c r="C21" s="28"/>
      <c r="D21" s="8"/>
    </row>
    <row r="22" spans="1:4" ht="24.95" customHeight="1">
      <c r="A22" s="8"/>
      <c r="B22" s="11" t="s">
        <v>11</v>
      </c>
      <c r="C22" s="28">
        <f>C23+C29</f>
        <v>124205529.94</v>
      </c>
      <c r="D22" s="8"/>
    </row>
    <row r="23" spans="1:4" ht="24.95" customHeight="1">
      <c r="A23" s="8"/>
      <c r="B23" s="13" t="s">
        <v>12</v>
      </c>
      <c r="C23" s="30">
        <f>SUM(C24:C28)</f>
        <v>82302568.669999987</v>
      </c>
      <c r="D23" s="8"/>
    </row>
    <row r="24" spans="1:4" ht="24.95" customHeight="1">
      <c r="A24" s="8"/>
      <c r="B24" s="12" t="s">
        <v>32</v>
      </c>
      <c r="C24" s="29">
        <v>75556858.459999993</v>
      </c>
      <c r="D24" s="8"/>
    </row>
    <row r="25" spans="1:4" ht="24.95" customHeight="1">
      <c r="A25" s="8"/>
      <c r="B25" s="12" t="s">
        <v>33</v>
      </c>
      <c r="C25" s="29">
        <v>5469867.9199999999</v>
      </c>
      <c r="D25" s="8"/>
    </row>
    <row r="26" spans="1:4" ht="24.95" customHeight="1">
      <c r="A26" s="8"/>
      <c r="B26" s="12" t="s">
        <v>34</v>
      </c>
      <c r="C26" s="29">
        <v>298886.88</v>
      </c>
      <c r="D26" s="8"/>
    </row>
    <row r="27" spans="1:4" ht="24.95" customHeight="1">
      <c r="A27" s="8"/>
      <c r="B27" s="12" t="s">
        <v>35</v>
      </c>
      <c r="C27" s="29">
        <v>968889.58</v>
      </c>
      <c r="D27" s="8"/>
    </row>
    <row r="28" spans="1:4" ht="24.95" customHeight="1">
      <c r="A28" s="8"/>
      <c r="B28" s="12" t="s">
        <v>36</v>
      </c>
      <c r="C28" s="29">
        <v>8065.83</v>
      </c>
      <c r="D28" s="8"/>
    </row>
    <row r="29" spans="1:4" ht="24.95" customHeight="1">
      <c r="A29" s="8"/>
      <c r="B29" s="13" t="s">
        <v>13</v>
      </c>
      <c r="C29" s="30">
        <v>41902961.270000003</v>
      </c>
      <c r="D29" s="8"/>
    </row>
    <row r="30" spans="1:4" ht="24.95" customHeight="1">
      <c r="A30" s="8"/>
      <c r="B30" s="11" t="s">
        <v>14</v>
      </c>
      <c r="C30" s="30">
        <f>SUM(C31:C40)</f>
        <v>48310161.68</v>
      </c>
      <c r="D30" s="8"/>
    </row>
    <row r="31" spans="1:4" ht="24.95" customHeight="1">
      <c r="A31" s="8"/>
      <c r="B31" s="12" t="s">
        <v>37</v>
      </c>
      <c r="C31" s="29">
        <v>21088522.02</v>
      </c>
      <c r="D31" s="8"/>
    </row>
    <row r="32" spans="1:4" ht="24.95" customHeight="1">
      <c r="A32" s="8"/>
      <c r="B32" s="12" t="s">
        <v>38</v>
      </c>
      <c r="C32" s="29">
        <v>0</v>
      </c>
      <c r="D32" s="8"/>
    </row>
    <row r="33" spans="1:4" ht="24.95" customHeight="1">
      <c r="A33" s="8"/>
      <c r="B33" s="12" t="s">
        <v>110</v>
      </c>
      <c r="C33" s="29">
        <v>0</v>
      </c>
      <c r="D33" s="8"/>
    </row>
    <row r="34" spans="1:4" ht="24.95" customHeight="1">
      <c r="A34" s="8"/>
      <c r="B34" s="12" t="s">
        <v>39</v>
      </c>
      <c r="C34" s="29">
        <v>664050.29</v>
      </c>
      <c r="D34" s="8"/>
    </row>
    <row r="35" spans="1:4" ht="24.95" customHeight="1">
      <c r="A35" s="8"/>
      <c r="B35" s="12" t="s">
        <v>40</v>
      </c>
      <c r="C35" s="29">
        <v>3368804.97</v>
      </c>
      <c r="D35" s="8"/>
    </row>
    <row r="36" spans="1:4" ht="24.95" customHeight="1">
      <c r="A36" s="8"/>
      <c r="B36" s="12" t="s">
        <v>41</v>
      </c>
      <c r="C36" s="29">
        <v>59350.51</v>
      </c>
      <c r="D36" s="8"/>
    </row>
    <row r="37" spans="1:4" ht="24.95" customHeight="1">
      <c r="A37" s="8"/>
      <c r="B37" s="12" t="s">
        <v>42</v>
      </c>
      <c r="C37" s="29">
        <v>17712895.489999998</v>
      </c>
      <c r="D37" s="8"/>
    </row>
    <row r="38" spans="1:4" ht="24.95" customHeight="1">
      <c r="A38" s="8"/>
      <c r="B38" s="12" t="s">
        <v>43</v>
      </c>
      <c r="C38" s="29">
        <v>2224903.0499999998</v>
      </c>
      <c r="D38" s="8"/>
    </row>
    <row r="39" spans="1:4" ht="24.95" customHeight="1">
      <c r="A39" s="8"/>
      <c r="B39" s="12" t="s">
        <v>44</v>
      </c>
      <c r="C39" s="29">
        <v>1770204.02</v>
      </c>
      <c r="D39" s="8"/>
    </row>
    <row r="40" spans="1:4" ht="24.95" customHeight="1">
      <c r="A40" s="8"/>
      <c r="B40" s="12" t="s">
        <v>45</v>
      </c>
      <c r="C40" s="29">
        <v>1421431.33</v>
      </c>
      <c r="D40" s="8"/>
    </row>
    <row r="41" spans="1:4" ht="24.95" customHeight="1">
      <c r="A41" s="8"/>
      <c r="B41" s="11" t="s">
        <v>15</v>
      </c>
      <c r="C41" s="30">
        <f>SUM(C42:C45)</f>
        <v>6895890.79</v>
      </c>
      <c r="D41" s="8"/>
    </row>
    <row r="42" spans="1:4" ht="24.95" customHeight="1">
      <c r="A42" s="8"/>
      <c r="B42" s="12" t="s">
        <v>1</v>
      </c>
      <c r="C42" s="29">
        <v>275525.08</v>
      </c>
      <c r="D42" s="8"/>
    </row>
    <row r="43" spans="1:4" ht="24.95" customHeight="1">
      <c r="A43" s="8"/>
      <c r="B43" s="12" t="s">
        <v>2</v>
      </c>
      <c r="C43" s="29">
        <v>6110651.2800000003</v>
      </c>
      <c r="D43" s="8"/>
    </row>
    <row r="44" spans="1:4" ht="24.95" customHeight="1">
      <c r="A44" s="8"/>
      <c r="B44" s="12" t="s">
        <v>3</v>
      </c>
      <c r="C44" s="29">
        <v>0</v>
      </c>
      <c r="D44" s="8"/>
    </row>
    <row r="45" spans="1:4" ht="24.95" customHeight="1">
      <c r="A45" s="8"/>
      <c r="B45" s="12" t="s">
        <v>4</v>
      </c>
      <c r="C45" s="29">
        <v>509714.43</v>
      </c>
      <c r="D45" s="8"/>
    </row>
    <row r="46" spans="1:4" ht="24.95" customHeight="1">
      <c r="A46" s="8"/>
      <c r="B46" s="11" t="s">
        <v>16</v>
      </c>
      <c r="C46" s="30">
        <v>0</v>
      </c>
      <c r="D46" s="8"/>
    </row>
    <row r="47" spans="1:4" ht="24.95" customHeight="1">
      <c r="A47" s="8"/>
      <c r="B47" s="11" t="s">
        <v>17</v>
      </c>
      <c r="C47" s="30">
        <v>1852518.76</v>
      </c>
      <c r="D47" s="8"/>
    </row>
    <row r="48" spans="1:4" ht="24.95" customHeight="1">
      <c r="A48" s="8"/>
      <c r="B48" s="11" t="s">
        <v>18</v>
      </c>
      <c r="C48" s="30">
        <v>-1793.88</v>
      </c>
      <c r="D48" s="8"/>
    </row>
    <row r="49" spans="1:4" ht="24.95" customHeight="1">
      <c r="A49" s="8"/>
      <c r="B49" s="11" t="s">
        <v>19</v>
      </c>
      <c r="C49" s="30">
        <v>0</v>
      </c>
      <c r="D49" s="8"/>
    </row>
    <row r="50" spans="1:4" ht="24.95" customHeight="1">
      <c r="A50" s="8"/>
      <c r="B50" s="11" t="s">
        <v>20</v>
      </c>
      <c r="C50" s="30">
        <v>-260423.24</v>
      </c>
      <c r="D50" s="8"/>
    </row>
    <row r="51" spans="1:4" ht="24.95" customHeight="1">
      <c r="A51" s="8"/>
      <c r="B51" s="11" t="s">
        <v>21</v>
      </c>
      <c r="C51" s="30">
        <v>7736839.9199999999</v>
      </c>
      <c r="D51" s="8"/>
    </row>
    <row r="52" spans="1:4" ht="24.95" customHeight="1">
      <c r="A52" s="8"/>
      <c r="B52" s="9" t="s">
        <v>5</v>
      </c>
      <c r="C52" s="28">
        <f>C23+C29+C30+C41+C46+C47-C48+C49-C50+C51</f>
        <v>189263158.20999998</v>
      </c>
      <c r="D52" s="8"/>
    </row>
    <row r="53" spans="1:4" ht="24.95" customHeight="1">
      <c r="A53" s="8"/>
      <c r="B53" s="9" t="s">
        <v>114</v>
      </c>
      <c r="C53" s="28">
        <f>C20-C52</f>
        <v>14962767.940000057</v>
      </c>
      <c r="D53" s="8"/>
    </row>
  </sheetData>
  <mergeCells count="2">
    <mergeCell ref="B3:C3"/>
    <mergeCell ref="B1:C2"/>
  </mergeCells>
  <printOptions horizontalCentered="1"/>
  <pageMargins left="0.39370078740157483" right="0.39370078740157483" top="0.39370078740157483" bottom="0.39370078740157483" header="0" footer="0.19685039370078741"/>
  <pageSetup paperSize="9" firstPageNumber="0" fitToHeight="0" pageOrder="overThenDown" orientation="portrait" horizontalDpi="4294967294" verticalDpi="4294967294" r:id="rId1"/>
  <headerFooter alignWithMargins="0">
    <oddFooter>Pagina &amp;P di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11"/>
  <sheetViews>
    <sheetView workbookViewId="0">
      <selection activeCell="B9" sqref="B9"/>
    </sheetView>
  </sheetViews>
  <sheetFormatPr defaultRowHeight="12.75"/>
  <cols>
    <col min="1" max="1" width="82.42578125" customWidth="1"/>
    <col min="2" max="2" width="13.85546875" style="17" bestFit="1" customWidth="1"/>
  </cols>
  <sheetData>
    <row r="1" spans="1:2" ht="12.75" customHeight="1">
      <c r="A1" s="33" t="s">
        <v>91</v>
      </c>
      <c r="B1" s="33"/>
    </row>
    <row r="2" spans="1:2" ht="12.75" customHeight="1">
      <c r="A2" s="33"/>
      <c r="B2" s="33"/>
    </row>
    <row r="3" spans="1:2" ht="19.149999999999999" customHeight="1">
      <c r="A3" s="41" t="s">
        <v>113</v>
      </c>
      <c r="B3" s="41"/>
    </row>
    <row r="4" spans="1:2">
      <c r="A4" s="14"/>
      <c r="B4" s="15"/>
    </row>
    <row r="5" spans="1:2">
      <c r="A5" s="16" t="s">
        <v>85</v>
      </c>
      <c r="B5" s="31">
        <v>28011911.920000002</v>
      </c>
    </row>
    <row r="6" spans="1:2">
      <c r="A6" s="14"/>
      <c r="B6" s="15"/>
    </row>
    <row r="7" spans="1:2">
      <c r="A7" s="16" t="s">
        <v>86</v>
      </c>
      <c r="B7" s="31">
        <v>-4782700.58</v>
      </c>
    </row>
    <row r="8" spans="1:2">
      <c r="A8" s="14"/>
      <c r="B8" s="15"/>
    </row>
    <row r="9" spans="1:2">
      <c r="A9" s="16" t="s">
        <v>87</v>
      </c>
      <c r="B9" s="31">
        <v>0</v>
      </c>
    </row>
    <row r="10" spans="1:2">
      <c r="A10" s="14"/>
      <c r="B10" s="15"/>
    </row>
    <row r="11" spans="1:2">
      <c r="A11" s="16" t="s">
        <v>88</v>
      </c>
      <c r="B11" s="31">
        <f>(B5+B7)</f>
        <v>23229211.340000004</v>
      </c>
    </row>
  </sheetData>
  <mergeCells count="2">
    <mergeCell ref="A3:B3"/>
    <mergeCell ref="A1:B2"/>
  </mergeCells>
  <pageMargins left="0.70866141732283472" right="0.70866141732283472" top="0.74803149606299213" bottom="0.74803149606299213" header="0.31496062992125984" footer="0.31496062992125984"/>
  <pageSetup paperSize="9" scale="92" fitToHeight="0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"/>
  <sheetViews>
    <sheetView topLeftCell="B1" zoomScale="115" zoomScaleNormal="115" workbookViewId="0">
      <selection activeCell="S1" sqref="S1"/>
    </sheetView>
  </sheetViews>
  <sheetFormatPr defaultRowHeight="12.75"/>
  <sheetData/>
  <printOptions horizontalCentered="1" verticalCentered="1"/>
  <pageMargins left="0.11811023622047245" right="0.11811023622047245" top="0.55118110236220474" bottom="0.55118110236220474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"/>
  <sheetViews>
    <sheetView workbookViewId="0">
      <selection activeCell="R22" sqref="R22"/>
    </sheetView>
  </sheetViews>
  <sheetFormatPr defaultRowHeight="12.75"/>
  <sheetData/>
  <printOptions horizontalCentered="1" verticalCentered="1"/>
  <pageMargins left="0.11811023622047245" right="0.11811023622047245" top="0.55118110236220474" bottom="0.55118110236220474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"/>
  <sheetViews>
    <sheetView workbookViewId="0">
      <selection activeCell="R1" sqref="R1:R65536"/>
    </sheetView>
  </sheetViews>
  <sheetFormatPr defaultRowHeight="12.75"/>
  <sheetData/>
  <printOptions horizontalCentered="1" verticalCentered="1"/>
  <pageMargins left="0.11811023622047245" right="0.11811023622047245" top="0.55118110236220474" bottom="0.55118110236220474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"/>
  <sheetViews>
    <sheetView workbookViewId="0">
      <selection activeCell="R20" sqref="R20"/>
    </sheetView>
  </sheetViews>
  <sheetFormatPr defaultRowHeight="12.75"/>
  <sheetData/>
  <printOptions horizontalCentered="1" verticalCentered="1"/>
  <pageMargins left="0.11811023622047245" right="0.11811023622047245" top="0.55118110236220474" bottom="0.55118110236220474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"/>
  <sheetViews>
    <sheetView topLeftCell="A7" workbookViewId="0">
      <selection activeCell="R1" sqref="R1:R65536"/>
    </sheetView>
  </sheetViews>
  <sheetFormatPr defaultRowHeight="12.75"/>
  <sheetData/>
  <printOptions horizontalCentered="1" verticalCentered="1"/>
  <pageMargins left="0.11811023622047245" right="0.11811023622047245" top="0.55118110236220474" bottom="0.55118110236220474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"/>
  <sheetViews>
    <sheetView workbookViewId="0">
      <selection activeCell="P1" sqref="P1:P65536"/>
    </sheetView>
  </sheetViews>
  <sheetFormatPr defaultRowHeight="12.75"/>
  <sheetData/>
  <printOptions horizontalCentered="1" verticalCentered="1"/>
  <pageMargins left="0.11811023622047245" right="0.11811023622047245" top="0.55118110236220474" bottom="0.55118110236220474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15</vt:i4>
      </vt:variant>
      <vt:variant>
        <vt:lpstr>Intervalli denominati</vt:lpstr>
      </vt:variant>
      <vt:variant>
        <vt:i4>2</vt:i4>
      </vt:variant>
    </vt:vector>
  </HeadingPairs>
  <TitlesOfParts>
    <vt:vector size="17" baseType="lpstr">
      <vt:lpstr>STATO PATRIMONIALE</vt:lpstr>
      <vt:lpstr>CONTO ECONOMICO</vt:lpstr>
      <vt:lpstr>RENDICONTO FINANZIARIO</vt:lpstr>
      <vt:lpstr>ATTIVO PATRIMONIALE</vt:lpstr>
      <vt:lpstr>COMPOSIZIONE CREDITI</vt:lpstr>
      <vt:lpstr>PASSIVO PATRIMONIALE</vt:lpstr>
      <vt:lpstr>COMPOSIZIONE DEBITI</vt:lpstr>
      <vt:lpstr>ANALISI DEI RICAVI</vt:lpstr>
      <vt:lpstr>PROVENTI PROPRI</vt:lpstr>
      <vt:lpstr>CONTRIBUTI</vt:lpstr>
      <vt:lpstr>ALTRI PROVENTI</vt:lpstr>
      <vt:lpstr>ANALISI DEI COSTI</vt:lpstr>
      <vt:lpstr>COSTI DEL PERSONALE</vt:lpstr>
      <vt:lpstr>COSTI GESTIONE CORRENTE</vt:lpstr>
      <vt:lpstr>CASH FLOW</vt:lpstr>
      <vt:lpstr>'ALTRI PROVENTI'!Area_stampa</vt:lpstr>
      <vt:lpstr>'CONTO ECONOMICO'!Titoli_stampa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UniPG</dc:creator>
  <cp:lastModifiedBy>Beatrice Casagrande</cp:lastModifiedBy>
  <cp:lastPrinted>2022-04-21T11:43:40Z</cp:lastPrinted>
  <dcterms:created xsi:type="dcterms:W3CDTF">2016-10-04T10:22:12Z</dcterms:created>
  <dcterms:modified xsi:type="dcterms:W3CDTF">2022-05-09T10:15:15Z</dcterms:modified>
</cp:coreProperties>
</file>