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firstSheet="3" activeTab="5"/>
  </bookViews>
  <sheets>
    <sheet name="STATO PATRIMONIALE" sheetId="1" r:id="rId1"/>
    <sheet name="CONTO ECONOMICO" sheetId="2" r:id="rId2"/>
    <sheet name="RENDICONTO FINANZIARIO" sheetId="3" r:id="rId3"/>
    <sheet name="ATTIVO PATRIMONIALE" sheetId="4" r:id="rId4"/>
    <sheet name="COMPOSIZIONE CREDITI" sheetId="5" r:id="rId5"/>
    <sheet name="PASSIVO PATRIMONIALE" sheetId="6" r:id="rId6"/>
    <sheet name="COMPOSIZIONE DEBITI" sheetId="7" r:id="rId7"/>
    <sheet name="ANALISI DEI RICAVI" sheetId="8" r:id="rId8"/>
    <sheet name="PROVENTI PROPRI" sheetId="9" r:id="rId9"/>
    <sheet name="CONTRIBUTI" sheetId="10" r:id="rId10"/>
    <sheet name="ALTRI PROVENTI" sheetId="11" r:id="rId11"/>
    <sheet name="ANALISI DEI COSTI" sheetId="12" r:id="rId12"/>
    <sheet name="COSTI DEL PERSONALE" sheetId="13" r:id="rId13"/>
    <sheet name="COSTI GESTIONE CORRENTE" sheetId="14" r:id="rId14"/>
    <sheet name="CASH FLOW" sheetId="15" r:id="rId15"/>
  </sheets>
  <definedNames>
    <definedName name="_xlnm.Print_Titles" localSheetId="1">'CONTO ECONOMICO'!$1:$3</definedName>
  </definedNames>
  <calcPr fullCalcOnLoad="1"/>
</workbook>
</file>

<file path=xl/sharedStrings.xml><?xml version="1.0" encoding="utf-8"?>
<sst xmlns="http://schemas.openxmlformats.org/spreadsheetml/2006/main" count="117" uniqueCount="113">
  <si>
    <t/>
  </si>
  <si>
    <t xml:space="preserve">   1) Ammortamenti immobilizzazioni immateriali</t>
  </si>
  <si>
    <t xml:space="preserve">   2) Ammortamenti immobilizzazioni materiali</t>
  </si>
  <si>
    <t xml:space="preserve">   3) Svalutazione immobilizzazioni</t>
  </si>
  <si>
    <t xml:space="preserve">   4) Svalutazioni dei crediti compresi nell'attivo circolante e nelle disponibilità liquide</t>
  </si>
  <si>
    <t xml:space="preserve"> RISULTATO DELL'ESERCIZIO</t>
  </si>
  <si>
    <t>RICAVI</t>
  </si>
  <si>
    <t>TOTALE COSTI</t>
  </si>
  <si>
    <t>PROVENTI FINANZIARI</t>
  </si>
  <si>
    <t>PROVENTI STRAORDINARI</t>
  </si>
  <si>
    <t>PROVENTI PROPRI</t>
  </si>
  <si>
    <t>CONTRIBUTI</t>
  </si>
  <si>
    <t>TOTALE RICAVI</t>
  </si>
  <si>
    <t>COSTI</t>
  </si>
  <si>
    <t>COSTI DEL PERSONALE</t>
  </si>
  <si>
    <t>Costi del personale dedicato alla ricerca e alla didattica:</t>
  </si>
  <si>
    <t>Costi del personale dirigente e tecnico amministrativo</t>
  </si>
  <si>
    <t>COSTI DELLA GESTIONE CORRENTE</t>
  </si>
  <si>
    <t>AMMORTAMENTI E SVALUTAZIONI</t>
  </si>
  <si>
    <t>ACCANTONAMENTI PER RISCHI E ONERI</t>
  </si>
  <si>
    <t>ONERI DIVERSI DI GESTIONE</t>
  </si>
  <si>
    <t>ONERI FINANZIARI</t>
  </si>
  <si>
    <t>RETTIFICHE DI VALORE DI ATTIVITA' FINANZIARIE</t>
  </si>
  <si>
    <t>ONERI STRAORDINARI</t>
  </si>
  <si>
    <t>IMPOSTE SUL REDDITO DELL'ESERCIZIO CORRENTI, DIFFERITE, ANTICIPATE</t>
  </si>
  <si>
    <t>ALTRI PROVENTI E RICAVI DIVERSI</t>
  </si>
  <si>
    <t>Proventi per la didattica</t>
  </si>
  <si>
    <t>Proventi da Ricerche commissionate e trasferimento tecnologico</t>
  </si>
  <si>
    <t>Proventi da Ricerche con finanziamenti competitivi</t>
  </si>
  <si>
    <t>Contributi Miur e altre Amministrazioni centrali</t>
  </si>
  <si>
    <t>Contributi Regioni e Province autonome</t>
  </si>
  <si>
    <t>Contributi altre Amministrazioni locali</t>
  </si>
  <si>
    <t>Contributi Unione Europea e altri Organismi Internazionali</t>
  </si>
  <si>
    <t>Contributi da Università</t>
  </si>
  <si>
    <t>Contributi da altri (pubblici)</t>
  </si>
  <si>
    <t>Contributi da altri (privati)</t>
  </si>
  <si>
    <t>docenti / ricercatori</t>
  </si>
  <si>
    <t>collaborazioni scientifiche (collaboratori, assegnisti, ecc)</t>
  </si>
  <si>
    <t>docenti a contratto</t>
  </si>
  <si>
    <t>esperti linguistici</t>
  </si>
  <si>
    <t>altro personale dedicato alla didattica e alla ricerca</t>
  </si>
  <si>
    <t>Costi per sostegno agli studenti</t>
  </si>
  <si>
    <t>Costi per il diritto allo studio</t>
  </si>
  <si>
    <t>Costi per la ricerca e l'attività editoriale</t>
  </si>
  <si>
    <t>Trasferimenti a partner di progetti coordinati</t>
  </si>
  <si>
    <t>Acquisto materiale consumo per laboratori</t>
  </si>
  <si>
    <t>Acquisto di libri, periodici e materiale bibliografico</t>
  </si>
  <si>
    <t>Acquisto di servizi e collaborazioni tecnico gestionali</t>
  </si>
  <si>
    <t>Acquisto altri materiali</t>
  </si>
  <si>
    <t>Costi per godimento beni di terzi</t>
  </si>
  <si>
    <t>Altri costi</t>
  </si>
  <si>
    <t>Concessioni, licenze, marchi e diritti simili</t>
  </si>
  <si>
    <t>Immobilizzazioni in corso e acconti</t>
  </si>
  <si>
    <t>Altre immobilizzazioni immateriali</t>
  </si>
  <si>
    <t>Terreni e fabbricati</t>
  </si>
  <si>
    <t>Impianti e attrezzature</t>
  </si>
  <si>
    <t>Attrezzature scientifiche</t>
  </si>
  <si>
    <t>Patrimonio librario, opere d'arte, d'antiquariato e museali</t>
  </si>
  <si>
    <t>Mobili e arredi</t>
  </si>
  <si>
    <t>Altre immobilizzazioni materiali</t>
  </si>
  <si>
    <t>CREDITI</t>
  </si>
  <si>
    <t>Crediti verso MIUR e altre Amministrazioni centrali</t>
  </si>
  <si>
    <t>Crediti verso Regioni e Province Autonome</t>
  </si>
  <si>
    <t>Crediti verso altre Amministrazioni locali</t>
  </si>
  <si>
    <t>Crediti verso Università</t>
  </si>
  <si>
    <t>Crediti verso studenti per tasse e contributi</t>
  </si>
  <si>
    <t>Crediti verso altri (pubblici)</t>
  </si>
  <si>
    <t>Crediti verso altri (privati)</t>
  </si>
  <si>
    <t>DISPONIBILITA' LIQUIDE</t>
  </si>
  <si>
    <t>RATEI E RISCONTI ATTIVI</t>
  </si>
  <si>
    <t>ATTIVO PATRIMONIALE</t>
  </si>
  <si>
    <t>IMMOBILIZZAZIONI IMMATERIALI</t>
  </si>
  <si>
    <t>IMMOBILIZZAZIONI MATERIALI</t>
  </si>
  <si>
    <t>IMMOBILIZZAZIONI FINANZIARIE</t>
  </si>
  <si>
    <t xml:space="preserve"> PASSIVO PATRIMONIALE</t>
  </si>
  <si>
    <t>PATRIMONIO VINCOLATO</t>
  </si>
  <si>
    <t>PATRIMONIO NON VINCOLATO</t>
  </si>
  <si>
    <t>PATRIMONIO NETTO</t>
  </si>
  <si>
    <t>FONDI PER RISCHI E ONERI</t>
  </si>
  <si>
    <t>TRATTAMENTO DI FINE RAPPORTO DI LAVORO SUBORDINATO</t>
  </si>
  <si>
    <t>DEBITI</t>
  </si>
  <si>
    <t>Mutui e Debiti verso banche</t>
  </si>
  <si>
    <t>Debiti verso Regione e Province Autonome</t>
  </si>
  <si>
    <t>Debiti verso MIUR e altre Amministrazioni centrali</t>
  </si>
  <si>
    <t>Debiti verso altre Amministrazioni locali</t>
  </si>
  <si>
    <t>Debiti verso Università</t>
  </si>
  <si>
    <t>Debiti verso studenti</t>
  </si>
  <si>
    <t>Debiti verso fornitori</t>
  </si>
  <si>
    <t>Debiti verso dipendenti</t>
  </si>
  <si>
    <t>Debiti altri debiti</t>
  </si>
  <si>
    <t>RATEI E RISCONTI PASSIVI E CONTRIBUTI AGLI INVESTIMENTI</t>
  </si>
  <si>
    <t>RENDICONTO FINANZIARIO</t>
  </si>
  <si>
    <t>FLUSSO DI CASSA (CASH FLOW) DELLA GESTIONE OPERATIVA</t>
  </si>
  <si>
    <t>FLUSSO MONETARIO (CASH FLOW) DA ATTIVITA' DI INVESTIMENTO/DISINVESTIMENTO</t>
  </si>
  <si>
    <t>FLUSSO MONETARIO (CASH FLOW) DA ATTIVITA' DI FINANZIAMENTO</t>
  </si>
  <si>
    <t xml:space="preserve">FLUSSO MONETARIO (CASH FLOW) DELL'ESERCIZIO </t>
  </si>
  <si>
    <t>TOTALE ATTIVO</t>
  </si>
  <si>
    <t>TOTALE PASSIVO</t>
  </si>
  <si>
    <t>UNIVERSITA' DEGLI STUDI DI PERUGIA</t>
  </si>
  <si>
    <t xml:space="preserve"> Contratti/convenzioni/accordi programma</t>
  </si>
  <si>
    <t>Vendita di altri beni e servizi in attività istituzionale</t>
  </si>
  <si>
    <t>Fitti attivi</t>
  </si>
  <si>
    <t>Vendita di altri beni e servizi in attività Commerciale</t>
  </si>
  <si>
    <t>Ricavi diversi</t>
  </si>
  <si>
    <t xml:space="preserve">Utilizzo fondi oneri retribuzione personale </t>
  </si>
  <si>
    <t>Utilizzo di riserve di Patrimonio Netto derivanti dalla contabilità finanziaria</t>
  </si>
  <si>
    <t>Ricavi per sterilizzazione ammortamenti beni acquisiti in regime di contabilità finanziaria</t>
  </si>
  <si>
    <t>Costi di impianto, di ampliamento e di sviluppo</t>
  </si>
  <si>
    <t>Diritti di brevetto e diritti di utilizzazione delle opere di ingegno</t>
  </si>
  <si>
    <t>FONDO DI DOTAZIONE DELL'ATENEO</t>
  </si>
  <si>
    <t>Debiti verso società o enti controllati</t>
  </si>
  <si>
    <t>BILANCIO UNICO DI ATENEO 2016 - CONTO ECONOMICO</t>
  </si>
  <si>
    <t>BILANCIO UNICO DI ATENEO 2016 - STATO PATRIMONIALE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</si>
</sst>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0"/>
      <name val="SansSerif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b/>
      <sz val="14.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6" applyNumberFormat="1" applyFont="1" applyFill="1" applyBorder="1" applyAlignment="1">
      <alignment/>
    </xf>
    <xf numFmtId="0" fontId="5" fillId="33" borderId="10" xfId="46" applyNumberFormat="1" applyFont="1" applyFill="1" applyBorder="1" applyAlignment="1" applyProtection="1">
      <alignment horizontal="left" vertical="center" wrapText="1"/>
      <protection/>
    </xf>
    <xf numFmtId="0" fontId="2" fillId="33" borderId="10" xfId="46" applyNumberFormat="1" applyFont="1" applyFill="1" applyBorder="1" applyAlignment="1" applyProtection="1">
      <alignment horizontal="center" vertical="center" wrapText="1"/>
      <protection/>
    </xf>
    <xf numFmtId="0" fontId="2" fillId="0" borderId="10" xfId="46" applyNumberFormat="1" applyFont="1" applyFill="1" applyBorder="1" applyAlignment="1" applyProtection="1">
      <alignment horizontal="left" vertical="center" wrapText="1"/>
      <protection/>
    </xf>
    <xf numFmtId="4" fontId="2" fillId="0" borderId="10" xfId="46" applyNumberFormat="1" applyFont="1" applyFill="1" applyBorder="1" applyAlignment="1" applyProtection="1">
      <alignment horizontal="right" vertical="center" wrapText="1"/>
      <protection/>
    </xf>
    <xf numFmtId="0" fontId="8" fillId="0" borderId="10" xfId="46" applyNumberFormat="1" applyFont="1" applyFill="1" applyBorder="1" applyAlignment="1" applyProtection="1">
      <alignment horizontal="left" vertical="center" wrapText="1"/>
      <protection/>
    </xf>
    <xf numFmtId="4" fontId="8" fillId="0" borderId="10" xfId="46" applyNumberFormat="1" applyFont="1" applyFill="1" applyBorder="1" applyAlignment="1" applyProtection="1">
      <alignment horizontal="right" vertical="center" wrapText="1"/>
      <protection/>
    </xf>
    <xf numFmtId="0" fontId="2" fillId="33" borderId="10" xfId="46" applyNumberFormat="1" applyFont="1" applyFill="1" applyBorder="1" applyAlignment="1" applyProtection="1">
      <alignment horizontal="left" vertical="center" wrapText="1"/>
      <protection/>
    </xf>
    <xf numFmtId="0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8" fillId="33" borderId="10" xfId="46" applyNumberFormat="1" applyFont="1" applyFill="1" applyBorder="1" applyAlignment="1" applyProtection="1">
      <alignment horizontal="left" vertical="center" wrapText="1"/>
      <protection/>
    </xf>
    <xf numFmtId="4" fontId="8" fillId="0" borderId="10" xfId="46" applyNumberFormat="1" applyFont="1" applyFill="1" applyBorder="1" applyAlignment="1" applyProtection="1">
      <alignment horizontal="right" vertical="center" wrapText="1"/>
      <protection/>
    </xf>
    <xf numFmtId="0" fontId="7" fillId="0" borderId="10" xfId="46" applyNumberFormat="1" applyFont="1" applyFill="1" applyBorder="1" applyAlignment="1" applyProtection="1">
      <alignment horizontal="left" vertical="center" wrapText="1"/>
      <protection/>
    </xf>
    <xf numFmtId="4" fontId="7" fillId="0" borderId="10" xfId="46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33" borderId="10" xfId="46" applyNumberFormat="1" applyFont="1" applyFill="1" applyBorder="1" applyAlignment="1" applyProtection="1">
      <alignment horizontal="right" vertical="center" wrapText="1"/>
      <protection/>
    </xf>
    <xf numFmtId="0" fontId="6" fillId="0" borderId="0" xfId="46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6" fillId="9" borderId="10" xfId="46" applyNumberFormat="1" applyFont="1" applyFill="1" applyBorder="1" applyAlignment="1">
      <alignment horizontal="center" vertical="center"/>
    </xf>
    <xf numFmtId="0" fontId="6" fillId="0" borderId="11" xfId="46" applyNumberFormat="1" applyFont="1" applyFill="1" applyBorder="1" applyAlignment="1">
      <alignment horizontal="center" vertical="center"/>
    </xf>
    <xf numFmtId="0" fontId="6" fillId="0" borderId="12" xfId="46" applyNumberFormat="1" applyFont="1" applyFill="1" applyBorder="1" applyAlignment="1">
      <alignment horizontal="center" vertical="center"/>
    </xf>
    <xf numFmtId="0" fontId="6" fillId="0" borderId="13" xfId="46" applyNumberFormat="1" applyFont="1" applyFill="1" applyBorder="1" applyAlignment="1">
      <alignment horizontal="center" vertical="center"/>
    </xf>
    <xf numFmtId="0" fontId="6" fillId="0" borderId="14" xfId="46" applyNumberFormat="1" applyFont="1" applyFill="1" applyBorder="1" applyAlignment="1">
      <alignment horizontal="center" vertical="center"/>
    </xf>
    <xf numFmtId="0" fontId="6" fillId="0" borderId="15" xfId="46" applyNumberFormat="1" applyFont="1" applyFill="1" applyBorder="1" applyAlignment="1">
      <alignment horizontal="center" vertical="center"/>
    </xf>
    <xf numFmtId="0" fontId="6" fillId="0" borderId="16" xfId="46" applyNumberFormat="1" applyFont="1" applyFill="1" applyBorder="1" applyAlignment="1">
      <alignment horizontal="center" vertical="center"/>
    </xf>
    <xf numFmtId="0" fontId="5" fillId="9" borderId="10" xfId="0" applyNumberFormat="1" applyFont="1" applyFill="1" applyBorder="1" applyAlignment="1">
      <alignment horizontal="center" vertical="center"/>
    </xf>
    <xf numFmtId="0" fontId="6" fillId="0" borderId="10" xfId="46" applyNumberFormat="1" applyFont="1" applyFill="1" applyBorder="1" applyAlignment="1">
      <alignment horizontal="center" vertical="center"/>
    </xf>
    <xf numFmtId="0" fontId="4" fillId="9" borderId="1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2016                                                                                                COMPOSIZIONE  ATTIVO PATRIMONIALE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16375"/>
          <c:w val="0.8535"/>
          <c:h val="0.747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10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BDD7EE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('STATO PATRIMONIALE'!$A$5,'STATO PATRIMONIALE'!$A$11,'STATO PATRIMONIALE'!$A$19,'STATO PATRIMONIALE'!$A$20:$A$21,'STATO PATRIMONIALE'!$A$31:$A$32)</c:f>
              <c:strCache>
                <c:ptCount val="7"/>
                <c:pt idx="0">
                  <c:v>IMMOBILIZZAZIONI IMMATERIALI</c:v>
                </c:pt>
                <c:pt idx="1">
                  <c:v>IMMOBILIZZAZIONI MATERIALI</c:v>
                </c:pt>
                <c:pt idx="2">
                  <c:v>IMMOBILIZZAZIONI FINANZIARIE</c:v>
                </c:pt>
                <c:pt idx="3">
                  <c:v>0</c:v>
                </c:pt>
                <c:pt idx="4">
                  <c:v>CREDITI</c:v>
                </c:pt>
                <c:pt idx="5">
                  <c:v>DISPONIBILITA' LIQUIDE</c:v>
                </c:pt>
                <c:pt idx="6">
                  <c:v>RATEI E RISCONTI ATTIVI</c:v>
                </c:pt>
              </c:strCache>
            </c:strRef>
          </c:cat>
          <c:val>
            <c:numRef>
              <c:f>('STATO PATRIMONIALE'!$B$5,'STATO PATRIMONIALE'!$B$11,'STATO PATRIMONIALE'!$B$19,'STATO PATRIMONIALE'!$B$20:$B$21,'STATO PATRIMONIALE'!$B$31:$B$32)</c:f>
              <c:numCache>
                <c:ptCount val="7"/>
                <c:pt idx="0">
                  <c:v>986867.02</c:v>
                </c:pt>
                <c:pt idx="1">
                  <c:v>195661720.04</c:v>
                </c:pt>
                <c:pt idx="2">
                  <c:v>300085.31</c:v>
                </c:pt>
                <c:pt idx="4">
                  <c:v>49976121.98</c:v>
                </c:pt>
                <c:pt idx="5">
                  <c:v>112023501.19</c:v>
                </c:pt>
                <c:pt idx="6">
                  <c:v>11975290.07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2016                                                                                           ANALISI DEI COSTI DEL PERSONALE 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"/>
          <c:y val="0.1225"/>
          <c:w val="0.97825"/>
          <c:h val="0.85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cat>
            <c:strRef>
              <c:f>'CONTO ECONOMICO'!$B$24:$B$29</c:f>
              <c:strCache>
                <c:ptCount val="6"/>
                <c:pt idx="0">
                  <c:v>docenti / ricercatori</c:v>
                </c:pt>
                <c:pt idx="1">
                  <c:v>collaborazioni scientifiche (collaboratori, assegnisti, ecc)</c:v>
                </c:pt>
                <c:pt idx="2">
                  <c:v>docenti a contratto</c:v>
                </c:pt>
                <c:pt idx="3">
                  <c:v>esperti linguistici</c:v>
                </c:pt>
                <c:pt idx="4">
                  <c:v>altro personale dedicato alla didattica e alla ricerca</c:v>
                </c:pt>
                <c:pt idx="5">
                  <c:v>Costi del personale dirigente e tecnico amministrativo</c:v>
                </c:pt>
              </c:strCache>
            </c:strRef>
          </c:cat>
          <c:val>
            <c:numRef>
              <c:f>'CONTO ECONOMICO'!$C$24:$C$29</c:f>
              <c:numCache>
                <c:ptCount val="6"/>
                <c:pt idx="0">
                  <c:v>87209897.4</c:v>
                </c:pt>
                <c:pt idx="1">
                  <c:v>5788199.72</c:v>
                </c:pt>
                <c:pt idx="2">
                  <c:v>230112.88</c:v>
                </c:pt>
                <c:pt idx="3">
                  <c:v>1014793.73</c:v>
                </c:pt>
                <c:pt idx="4">
                  <c:v>20062.06</c:v>
                </c:pt>
                <c:pt idx="5">
                  <c:v>44662647.53</c:v>
                </c:pt>
              </c:numCache>
            </c:numRef>
          </c:val>
          <c:shape val="cylinder"/>
        </c:ser>
        <c:shape val="box"/>
        <c:axId val="49591478"/>
        <c:axId val="43670119"/>
      </c:bar3D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3670119"/>
        <c:crosses val="autoZero"/>
        <c:auto val="1"/>
        <c:lblOffset val="100"/>
        <c:tickLblSkip val="1"/>
        <c:noMultiLvlLbl val="0"/>
      </c:catAx>
      <c:valAx>
        <c:axId val="436701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591478"/>
        <c:crossesAt val="1"/>
        <c:crossBetween val="between"/>
        <c:dispUnits/>
      </c:valAx>
      <c:spPr>
        <a:noFill/>
        <a:ln w="12700">
          <a:solidFill>
            <a:srgbClr val="33CCCC"/>
          </a:solidFill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2016                                                                                                             ANALISI DEI COSTI DELLA GESTIONE CORRENTE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2"/>
          <c:w val="0.97975"/>
          <c:h val="0.88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BE5D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F9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6DCE5"/>
              </a:solidFill>
              <a:ln w="3175">
                <a:noFill/>
              </a:ln>
            </c:spPr>
          </c:dPt>
          <c:cat>
            <c:strRef>
              <c:f>'CONTO ECONOMICO'!$B$31:$B$40</c:f>
              <c:strCache>
                <c:ptCount val="10"/>
                <c:pt idx="0">
                  <c:v>Costi per sostegno agli studenti</c:v>
                </c:pt>
                <c:pt idx="1">
                  <c:v>Costi per il diritto allo studio</c:v>
                </c:pt>
                <c:pt idx="2">
                  <c:v>Costi per la ricerca e l'attività editoriale</c:v>
                </c:pt>
                <c:pt idx="3">
                  <c:v>Trasferimenti a partner di progetti coordinati</c:v>
                </c:pt>
                <c:pt idx="4">
                  <c:v>Acquisto materiale consumo per laboratori</c:v>
                </c:pt>
                <c:pt idx="5">
                  <c:v>Acquisto di libri, periodici e materiale bibliografico</c:v>
                </c:pt>
                <c:pt idx="6">
                  <c:v>Acquisto di servizi e collaborazioni tecnico gestionali</c:v>
                </c:pt>
                <c:pt idx="7">
                  <c:v>Acquisto altri materiali</c:v>
                </c:pt>
                <c:pt idx="8">
                  <c:v>Costi per godimento beni di terzi</c:v>
                </c:pt>
                <c:pt idx="9">
                  <c:v>Altri costi</c:v>
                </c:pt>
              </c:strCache>
            </c:strRef>
          </c:cat>
          <c:val>
            <c:numRef>
              <c:f>'CONTO ECONOMICO'!$C$31:$C$40</c:f>
              <c:numCache>
                <c:ptCount val="10"/>
                <c:pt idx="0">
                  <c:v>20391221.83</c:v>
                </c:pt>
                <c:pt idx="1">
                  <c:v>341734.29</c:v>
                </c:pt>
                <c:pt idx="2">
                  <c:v>8120.14</c:v>
                </c:pt>
                <c:pt idx="3">
                  <c:v>4127581.68</c:v>
                </c:pt>
                <c:pt idx="4">
                  <c:v>4419810.37</c:v>
                </c:pt>
                <c:pt idx="5">
                  <c:v>58541.16</c:v>
                </c:pt>
                <c:pt idx="6">
                  <c:v>18590198.65</c:v>
                </c:pt>
                <c:pt idx="7">
                  <c:v>1437899.21</c:v>
                </c:pt>
                <c:pt idx="8">
                  <c:v>1319313.53</c:v>
                </c:pt>
                <c:pt idx="9">
                  <c:v>945093.85</c:v>
                </c:pt>
              </c:numCache>
            </c:numRef>
          </c:val>
          <c:shape val="box"/>
        </c:ser>
        <c:shape val="box"/>
        <c:axId val="57486752"/>
        <c:axId val="47618721"/>
      </c:bar3DChart>
      <c:catAx>
        <c:axId val="57486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7618721"/>
        <c:crosses val="autoZero"/>
        <c:auto val="1"/>
        <c:lblOffset val="100"/>
        <c:tickLblSkip val="1"/>
        <c:noMultiLvlLbl val="0"/>
      </c:catAx>
      <c:valAx>
        <c:axId val="476187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4867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2016                                                                                                                                              ANALISI DEI FLUSSI DI CASSA</a:t>
            </a:r>
          </a:p>
        </c:rich>
      </c:tx>
      <c:layout>
        <c:manualLayout>
          <c:xMode val="factor"/>
          <c:yMode val="factor"/>
          <c:x val="-0.001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475"/>
          <c:w val="0.99"/>
          <c:h val="0.9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9D18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('RENDICONTO FINANZIARIO'!$A$5,'RENDICONTO FINANZIARIO'!$A$7,'RENDICONTO FINANZIARIO'!$A$9,'RENDICONTO FINANZIARIO'!$A$11)</c:f>
              <c:strCache>
                <c:ptCount val="4"/>
                <c:pt idx="0">
                  <c:v>FLUSSO DI CASSA (CASH FLOW) DELLA GESTIONE OPERATIVA</c:v>
                </c:pt>
                <c:pt idx="1">
                  <c:v>FLUSSO MONETARIO (CASH FLOW) DA ATTIVITA' DI INVESTIMENTO/DISINVESTIMENTO</c:v>
                </c:pt>
                <c:pt idx="2">
                  <c:v>FLUSSO MONETARIO (CASH FLOW) DA ATTIVITA' DI FINANZIAMENTO</c:v>
                </c:pt>
                <c:pt idx="3">
                  <c:v>FLUSSO MONETARIO (CASH FLOW) DELL'ESERCIZIO </c:v>
                </c:pt>
              </c:strCache>
            </c:strRef>
          </c:cat>
          <c:val>
            <c:numRef>
              <c:f>('RENDICONTO FINANZIARIO'!$B$5,'RENDICONTO FINANZIARIO'!$B$7,'RENDICONTO FINANZIARIO'!$B$9,'RENDICONTO FINANZIARIO'!$B$11)</c:f>
              <c:numCache>
                <c:ptCount val="4"/>
                <c:pt idx="0">
                  <c:v>-3652594.03</c:v>
                </c:pt>
                <c:pt idx="1">
                  <c:v>-4670898.93</c:v>
                </c:pt>
                <c:pt idx="2">
                  <c:v>-103993.73</c:v>
                </c:pt>
                <c:pt idx="3">
                  <c:v>-8427486.69</c:v>
                </c:pt>
              </c:numCache>
            </c:numRef>
          </c:val>
        </c:ser>
        <c:gapWidth val="182"/>
        <c:axId val="25915306"/>
        <c:axId val="31911163"/>
      </c:barChart>
      <c:catAx>
        <c:axId val="25915306"/>
        <c:scaling>
          <c:orientation val="minMax"/>
        </c:scaling>
        <c:axPos val="l"/>
        <c:delete val="1"/>
        <c:majorTickMark val="out"/>
        <c:minorTickMark val="none"/>
        <c:tickLblPos val="nextTo"/>
        <c:crossAx val="31911163"/>
        <c:crosses val="autoZero"/>
        <c:auto val="1"/>
        <c:lblOffset val="100"/>
        <c:tickLblSkip val="1"/>
        <c:noMultiLvlLbl val="0"/>
      </c:catAx>
      <c:valAx>
        <c:axId val="3191116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5915306"/>
        <c:crossesAt val="1"/>
        <c:crossBetween val="between"/>
        <c:dispUnits/>
        <c:majorUnit val="30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2016 - COMPOSIZIONE DEI CREDITI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9"/>
          <c:w val="0.9762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D9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C7C7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43C0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'STATO PATRIMONIALE'!$A$22:$A$28</c:f>
              <c:strCache>
                <c:ptCount val="7"/>
                <c:pt idx="0">
                  <c:v>Crediti verso MIUR e altre Amministrazioni centrali</c:v>
                </c:pt>
                <c:pt idx="1">
                  <c:v>Crediti verso Regioni e Province Autonome</c:v>
                </c:pt>
                <c:pt idx="2">
                  <c:v>Crediti verso altre Amministrazioni locali</c:v>
                </c:pt>
                <c:pt idx="3">
                  <c:v>Crediti verso Università</c:v>
                </c:pt>
                <c:pt idx="4">
                  <c:v>Crediti verso studenti per tasse e contributi</c:v>
                </c:pt>
                <c:pt idx="5">
                  <c:v>Crediti verso altri (pubblici)</c:v>
                </c:pt>
                <c:pt idx="6">
                  <c:v>Crediti verso altri (privati)</c:v>
                </c:pt>
              </c:strCache>
            </c:strRef>
          </c:cat>
          <c:val>
            <c:numRef>
              <c:f>'STATO PATRIMONIALE'!$B$22:$B$28</c:f>
              <c:numCache>
                <c:ptCount val="7"/>
                <c:pt idx="0">
                  <c:v>13558590.09</c:v>
                </c:pt>
                <c:pt idx="1">
                  <c:v>238108.65</c:v>
                </c:pt>
                <c:pt idx="2">
                  <c:v>555179.45</c:v>
                </c:pt>
                <c:pt idx="3">
                  <c:v>47747.54</c:v>
                </c:pt>
                <c:pt idx="4">
                  <c:v>20996424.9</c:v>
                </c:pt>
                <c:pt idx="5">
                  <c:v>3961106.35</c:v>
                </c:pt>
                <c:pt idx="6">
                  <c:v>10618965</c:v>
                </c:pt>
              </c:numCache>
            </c:numRef>
          </c:val>
          <c:shape val="box"/>
        </c:ser>
        <c:shape val="box"/>
        <c:axId val="17978946"/>
        <c:axId val="27592787"/>
      </c:bar3DChart>
      <c:catAx>
        <c:axId val="179789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7592787"/>
        <c:crosses val="autoZero"/>
        <c:auto val="1"/>
        <c:lblOffset val="100"/>
        <c:tickLblSkip val="1"/>
        <c:noMultiLvlLbl val="0"/>
      </c:catAx>
      <c:valAx>
        <c:axId val="275927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9789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2016                                             COMPOSIZIONE PASSIVO PATRIMONIALE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1775"/>
          <c:w val="0.85"/>
          <c:h val="0.705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C5E0B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('STATO PATRIMONIALE'!$C$5,'STATO PATRIMONIALE'!$C$13,'STATO PATRIMONIALE'!$C$16,'STATO PATRIMONIALE'!$C$21,'STATO PATRIMONIALE'!$C$32)</c:f>
              <c:strCache>
                <c:ptCount val="5"/>
                <c:pt idx="0">
                  <c:v>PATRIMONIO NETTO</c:v>
                </c:pt>
                <c:pt idx="1">
                  <c:v>FONDI PER RISCHI E ONERI</c:v>
                </c:pt>
                <c:pt idx="2">
                  <c:v>TRATTAMENTO DI FINE RAPPORTO DI LAVORO SUBORDINATO</c:v>
                </c:pt>
                <c:pt idx="3">
                  <c:v>DEBITI</c:v>
                </c:pt>
                <c:pt idx="4">
                  <c:v>RATEI E RISCONTI PASSIVI E CONTRIBUTI AGLI INVESTIMENTI</c:v>
                </c:pt>
              </c:strCache>
            </c:strRef>
          </c:cat>
          <c:val>
            <c:numRef>
              <c:f>('STATO PATRIMONIALE'!$D$5,'STATO PATRIMONIALE'!$D$13,'STATO PATRIMONIALE'!$D$16,'STATO PATRIMONIALE'!$D$21,'STATO PATRIMONIALE'!$D$32)</c:f>
              <c:numCache>
                <c:ptCount val="5"/>
                <c:pt idx="0">
                  <c:v>225297922.46999997</c:v>
                </c:pt>
                <c:pt idx="1">
                  <c:v>11019999.37</c:v>
                </c:pt>
                <c:pt idx="2">
                  <c:v>1210255.37</c:v>
                </c:pt>
                <c:pt idx="3">
                  <c:v>10300310.52</c:v>
                </c:pt>
                <c:pt idx="4">
                  <c:v>123095097.88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2016 - COMPOSIZIONE DEI DEBITI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7425"/>
          <c:w val="0.979"/>
          <c:h val="0.90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4B18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5E0B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548235"/>
              </a:solidFill>
              <a:ln w="3175">
                <a:noFill/>
              </a:ln>
            </c:spPr>
          </c:dPt>
          <c:cat>
            <c:strRef>
              <c:f>'STATO PATRIMONIALE'!$C$22:$C$31</c:f>
              <c:strCache>
                <c:ptCount val="10"/>
                <c:pt idx="0">
                  <c:v>Mutui e Debiti verso banche</c:v>
                </c:pt>
                <c:pt idx="1">
                  <c:v>Debiti verso MIUR e altre Amministrazioni centrali</c:v>
                </c:pt>
                <c:pt idx="2">
                  <c:v>Debiti verso Regione e Province Autonome</c:v>
                </c:pt>
                <c:pt idx="3">
                  <c:v>Debiti verso altre Amministrazioni locali</c:v>
                </c:pt>
                <c:pt idx="4">
                  <c:v>Debiti verso Università</c:v>
                </c:pt>
                <c:pt idx="5">
                  <c:v>Debiti verso studenti</c:v>
                </c:pt>
                <c:pt idx="6">
                  <c:v>Debiti verso fornitori</c:v>
                </c:pt>
                <c:pt idx="7">
                  <c:v>Debiti verso dipendenti</c:v>
                </c:pt>
                <c:pt idx="8">
                  <c:v>Debiti verso società o enti controllati</c:v>
                </c:pt>
                <c:pt idx="9">
                  <c:v>Debiti altri debiti</c:v>
                </c:pt>
              </c:strCache>
            </c:strRef>
          </c:cat>
          <c:val>
            <c:numRef>
              <c:f>'STATO PATRIMONIALE'!$D$22:$D$31</c:f>
              <c:numCache>
                <c:ptCount val="10"/>
                <c:pt idx="0">
                  <c:v>247022.38</c:v>
                </c:pt>
                <c:pt idx="1">
                  <c:v>887465.09</c:v>
                </c:pt>
                <c:pt idx="2">
                  <c:v>119673.85</c:v>
                </c:pt>
                <c:pt idx="3">
                  <c:v>684822.15</c:v>
                </c:pt>
                <c:pt idx="4">
                  <c:v>612275.82</c:v>
                </c:pt>
                <c:pt idx="5">
                  <c:v>24136.68</c:v>
                </c:pt>
                <c:pt idx="6">
                  <c:v>6138126.37</c:v>
                </c:pt>
                <c:pt idx="7">
                  <c:v>1198326.66</c:v>
                </c:pt>
                <c:pt idx="8">
                  <c:v>30000</c:v>
                </c:pt>
                <c:pt idx="9">
                  <c:v>358461.52</c:v>
                </c:pt>
              </c:numCache>
            </c:numRef>
          </c:val>
          <c:shape val="box"/>
        </c:ser>
        <c:shape val="box"/>
        <c:axId val="47008492"/>
        <c:axId val="20423245"/>
      </c:bar3DChart>
      <c:catAx>
        <c:axId val="47008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0423245"/>
        <c:crosses val="autoZero"/>
        <c:auto val="1"/>
        <c:lblOffset val="100"/>
        <c:tickLblSkip val="1"/>
        <c:noMultiLvlLbl val="0"/>
      </c:catAx>
      <c:valAx>
        <c:axId val="204232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0084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10" b="1" i="0" u="none" baseline="0">
                <a:solidFill>
                  <a:srgbClr val="333333"/>
                </a:solidFill>
              </a:rPr>
              <a:t>BILANCIO UNICO DI ATENEO 2016 - ANALISI DEI RICAVI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4125"/>
          <c:y val="0.019"/>
          <c:w val="0.7735"/>
          <c:h val="0.977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5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16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030A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explosion val="28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explosion val="36"/>
            <c:spPr>
              <a:solidFill>
                <a:srgbClr val="D9D9D9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('CONTO ECONOMICO'!$B$5,'CONTO ECONOMICO'!$B$9,'CONTO ECONOMICO'!$B$17,'CONTO ECONOMICO'!$B$18,'CONTO ECONOMICO'!$B$19)</c:f>
              <c:strCache>
                <c:ptCount val="5"/>
                <c:pt idx="0">
                  <c:v>PROVENTI PROPRI</c:v>
                </c:pt>
                <c:pt idx="1">
                  <c:v>CONTRIBUTI</c:v>
                </c:pt>
                <c:pt idx="2">
                  <c:v>PROVENTI FINANZIARI</c:v>
                </c:pt>
                <c:pt idx="3">
                  <c:v>ALTRI PROVENTI E RICAVI DIVERSI</c:v>
                </c:pt>
                <c:pt idx="4">
                  <c:v>PROVENTI STRAORDINARI</c:v>
                </c:pt>
              </c:strCache>
            </c:strRef>
          </c:cat>
          <c:val>
            <c:numRef>
              <c:f>('CONTO ECONOMICO'!$C$5,'CONTO ECONOMICO'!$C$9,'CONTO ECONOMICO'!$C$17,'CONTO ECONOMICO'!$C$18,'CONTO ECONOMICO'!$C$19)</c:f>
              <c:numCache>
                <c:ptCount val="5"/>
                <c:pt idx="0">
                  <c:v>38696019.28</c:v>
                </c:pt>
                <c:pt idx="1">
                  <c:v>149256713.55</c:v>
                </c:pt>
                <c:pt idx="2">
                  <c:v>0</c:v>
                </c:pt>
                <c:pt idx="3">
                  <c:v>52206657.36</c:v>
                </c:pt>
                <c:pt idx="4">
                  <c:v>2224777.92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7FAFD"/>
        </a:gs>
        <a:gs pos="74001">
          <a:srgbClr val="B5D2EC"/>
        </a:gs>
        <a:gs pos="83000">
          <a:srgbClr val="B5D2EC"/>
        </a:gs>
        <a:gs pos="100000">
          <a:srgbClr val="CEE1F2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2016                                                                          ANALISI DEI PROVENTI PROPRI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179"/>
          <c:w val="0.84775"/>
          <c:h val="0.744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3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20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'CONTO ECONOMICO'!$B$6:$B$8</c:f>
              <c:strCache>
                <c:ptCount val="3"/>
                <c:pt idx="0">
                  <c:v>Proventi per la didattica</c:v>
                </c:pt>
                <c:pt idx="1">
                  <c:v>Proventi da Ricerche commissionate e trasferimento tecnologico</c:v>
                </c:pt>
                <c:pt idx="2">
                  <c:v>Proventi da Ricerche con finanziamenti competitivi</c:v>
                </c:pt>
              </c:strCache>
            </c:strRef>
          </c:cat>
          <c:val>
            <c:numRef>
              <c:f>'CONTO ECONOMICO'!$C$6:$C$8</c:f>
              <c:numCache>
                <c:ptCount val="3"/>
                <c:pt idx="0">
                  <c:v>27528451.7</c:v>
                </c:pt>
                <c:pt idx="1">
                  <c:v>3094890.53</c:v>
                </c:pt>
                <c:pt idx="2">
                  <c:v>8072677.05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EEBF7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2016                                                                                                               ANALISI DEI CONTRIBUTI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>
          <a:noFill/>
        </a:ln>
      </c:spPr>
    </c:title>
    <c:view3D>
      <c:rotX val="30"/>
      <c:hPercent val="100"/>
      <c:rotY val="187"/>
      <c:depthPercent val="100"/>
      <c:rAngAx val="1"/>
    </c:view3D>
    <c:plotArea>
      <c:layout>
        <c:manualLayout>
          <c:xMode val="edge"/>
          <c:yMode val="edge"/>
          <c:x val="0.07325"/>
          <c:y val="0.1175"/>
          <c:w val="0.85225"/>
          <c:h val="0.655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E6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'CONTO ECONOMICO'!$B$10:$B$16</c:f>
              <c:strCache>
                <c:ptCount val="7"/>
                <c:pt idx="0">
                  <c:v>Contributi Miur e altre Amministrazioni centrali</c:v>
                </c:pt>
                <c:pt idx="1">
                  <c:v>Contributi Regioni e Province autonome</c:v>
                </c:pt>
                <c:pt idx="2">
                  <c:v>Contributi altre Amministrazioni locali</c:v>
                </c:pt>
                <c:pt idx="3">
                  <c:v>Contributi Unione Europea e altri Organismi Internazionali</c:v>
                </c:pt>
                <c:pt idx="4">
                  <c:v>Contributi da Università</c:v>
                </c:pt>
                <c:pt idx="5">
                  <c:v>Contributi da altri (pubblici)</c:v>
                </c:pt>
                <c:pt idx="6">
                  <c:v>Contributi da altri (privati)</c:v>
                </c:pt>
              </c:strCache>
            </c:strRef>
          </c:cat>
          <c:val>
            <c:numRef>
              <c:f>'CONTO ECONOMICO'!$C$10:$C$16</c:f>
              <c:numCache>
                <c:ptCount val="7"/>
                <c:pt idx="0">
                  <c:v>138375958.86</c:v>
                </c:pt>
                <c:pt idx="1">
                  <c:v>644862.42</c:v>
                </c:pt>
                <c:pt idx="2">
                  <c:v>34331.61</c:v>
                </c:pt>
                <c:pt idx="3">
                  <c:v>847577.95</c:v>
                </c:pt>
                <c:pt idx="4">
                  <c:v>74302.38</c:v>
                </c:pt>
                <c:pt idx="5">
                  <c:v>811526.08</c:v>
                </c:pt>
                <c:pt idx="6">
                  <c:v>8468154.25</c:v>
                </c:pt>
              </c:numCache>
            </c:numRef>
          </c:val>
        </c:ser>
        <c:firstSliceAng val="18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2016                                                                                                               ANALISI ALTRI PROVENTI E RICAVI DIVERSI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7175"/>
          <c:y val="0.1805"/>
          <c:w val="0.85525"/>
          <c:h val="0.746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8CBAD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BF9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'ALTRI PROVENTI'!$A$245:$A$252</c:f>
              <c:strCache/>
            </c:strRef>
          </c:cat>
          <c:val>
            <c:numRef>
              <c:f>'ALTRI PROVENTI'!$B$245:$B$252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2016 - ANALISI DEI COSTI</a:t>
            </a:r>
          </a:p>
        </c:rich>
      </c:tx>
      <c:layout>
        <c:manualLayout>
          <c:xMode val="factor"/>
          <c:yMode val="factor"/>
          <c:x val="-0.002"/>
          <c:y val="-0.01625"/>
        </c:manualLayout>
      </c:layout>
      <c:spPr>
        <a:noFill/>
        <a:ln>
          <a:noFill/>
        </a:ln>
      </c:spPr>
    </c:title>
    <c:view3D>
      <c:rotX val="3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72"/>
          <c:y val="0.044"/>
          <c:w val="0.85475"/>
          <c:h val="0.843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11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0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4B183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7030A0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explosion val="13"/>
            <c:spPr>
              <a:solidFill>
                <a:srgbClr val="C5E0B4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('CONTO ECONOMICO'!$B$22,'CONTO ECONOMICO'!$B$30,'CONTO ECONOMICO'!$B$41,'CONTO ECONOMICO'!$B$46:$B$51)</c:f>
              <c:strCache>
                <c:ptCount val="9"/>
                <c:pt idx="0">
                  <c:v>COSTI DEL PERSONALE</c:v>
                </c:pt>
                <c:pt idx="1">
                  <c:v>COSTI DELLA GESTIONE CORRENTE</c:v>
                </c:pt>
                <c:pt idx="2">
                  <c:v>AMMORTAMENTI E SVALUTAZIONI</c:v>
                </c:pt>
                <c:pt idx="3">
                  <c:v>ACCANTONAMENTI PER RISCHI E ONERI</c:v>
                </c:pt>
                <c:pt idx="4">
                  <c:v>ONERI DIVERSI DI GESTIONE</c:v>
                </c:pt>
                <c:pt idx="5">
                  <c:v>ONERI FINANZIARI</c:v>
                </c:pt>
                <c:pt idx="6">
                  <c:v>RETTIFICHE DI VALORE DI ATTIVITA' FINANZIARIE</c:v>
                </c:pt>
                <c:pt idx="7">
                  <c:v>ONERI STRAORDINARI</c:v>
                </c:pt>
                <c:pt idx="8">
                  <c:v>IMPOSTE SUL REDDITO DELL'ESERCIZIO CORRENTI, DIFFERITE, ANTICIPATE</c:v>
                </c:pt>
              </c:strCache>
            </c:strRef>
          </c:cat>
          <c:val>
            <c:numRef>
              <c:f>('CONTO ECONOMICO'!$C$22,'CONTO ECONOMICO'!$C$30,'CONTO ECONOMICO'!$C$41,'CONTO ECONOMICO'!$C$46:$C$51)</c:f>
              <c:numCache>
                <c:ptCount val="9"/>
                <c:pt idx="0">
                  <c:v>138925713.32</c:v>
                </c:pt>
                <c:pt idx="1">
                  <c:v>51639514.71</c:v>
                </c:pt>
                <c:pt idx="2">
                  <c:v>14525539.27</c:v>
                </c:pt>
                <c:pt idx="3">
                  <c:v>4726357.69</c:v>
                </c:pt>
                <c:pt idx="4">
                  <c:v>2450539.57</c:v>
                </c:pt>
                <c:pt idx="5">
                  <c:v>-21270.730000000003</c:v>
                </c:pt>
                <c:pt idx="6">
                  <c:v>480591.41</c:v>
                </c:pt>
                <c:pt idx="7">
                  <c:v>3117044.58</c:v>
                </c:pt>
                <c:pt idx="8">
                  <c:v>9017885.88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15</xdr:col>
      <xdr:colOff>514350</xdr:colOff>
      <xdr:row>35</xdr:row>
      <xdr:rowOff>28575</xdr:rowOff>
    </xdr:to>
    <xdr:graphicFrame>
      <xdr:nvGraphicFramePr>
        <xdr:cNvPr id="1" name="Grafico 1"/>
        <xdr:cNvGraphicFramePr/>
      </xdr:nvGraphicFramePr>
      <xdr:xfrm>
        <a:off x="0" y="38100"/>
        <a:ext cx="96583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552450</xdr:colOff>
      <xdr:row>34</xdr:row>
      <xdr:rowOff>76200</xdr:rowOff>
    </xdr:to>
    <xdr:graphicFrame>
      <xdr:nvGraphicFramePr>
        <xdr:cNvPr id="1" name="Grafico 1"/>
        <xdr:cNvGraphicFramePr/>
      </xdr:nvGraphicFramePr>
      <xdr:xfrm>
        <a:off x="0" y="19050"/>
        <a:ext cx="90868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15</xdr:col>
      <xdr:colOff>590550</xdr:colOff>
      <xdr:row>41</xdr:row>
      <xdr:rowOff>76200</xdr:rowOff>
    </xdr:to>
    <xdr:graphicFrame>
      <xdr:nvGraphicFramePr>
        <xdr:cNvPr id="1" name="Grafico 1"/>
        <xdr:cNvGraphicFramePr/>
      </xdr:nvGraphicFramePr>
      <xdr:xfrm>
        <a:off x="57150" y="47625"/>
        <a:ext cx="96774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17</xdr:col>
      <xdr:colOff>228600</xdr:colOff>
      <xdr:row>42</xdr:row>
      <xdr:rowOff>19050</xdr:rowOff>
    </xdr:to>
    <xdr:graphicFrame>
      <xdr:nvGraphicFramePr>
        <xdr:cNvPr id="1" name="Grafico 7"/>
        <xdr:cNvGraphicFramePr/>
      </xdr:nvGraphicFramePr>
      <xdr:xfrm>
        <a:off x="47625" y="47625"/>
        <a:ext cx="1054417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133350</xdr:rowOff>
    </xdr:from>
    <xdr:to>
      <xdr:col>13</xdr:col>
      <xdr:colOff>352425</xdr:colOff>
      <xdr:row>30</xdr:row>
      <xdr:rowOff>57150</xdr:rowOff>
    </xdr:to>
    <xdr:graphicFrame>
      <xdr:nvGraphicFramePr>
        <xdr:cNvPr id="1" name="Grafico 1"/>
        <xdr:cNvGraphicFramePr/>
      </xdr:nvGraphicFramePr>
      <xdr:xfrm>
        <a:off x="28575" y="133350"/>
        <a:ext cx="82486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142875</xdr:rowOff>
    </xdr:from>
    <xdr:to>
      <xdr:col>13</xdr:col>
      <xdr:colOff>352425</xdr:colOff>
      <xdr:row>36</xdr:row>
      <xdr:rowOff>57150</xdr:rowOff>
    </xdr:to>
    <xdr:graphicFrame>
      <xdr:nvGraphicFramePr>
        <xdr:cNvPr id="1" name="Grafico 1"/>
        <xdr:cNvGraphicFramePr/>
      </xdr:nvGraphicFramePr>
      <xdr:xfrm>
        <a:off x="95250" y="1114425"/>
        <a:ext cx="81819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390525</xdr:colOff>
      <xdr:row>35</xdr:row>
      <xdr:rowOff>104775</xdr:rowOff>
    </xdr:to>
    <xdr:graphicFrame>
      <xdr:nvGraphicFramePr>
        <xdr:cNvPr id="1" name="Grafico 2"/>
        <xdr:cNvGraphicFramePr/>
      </xdr:nvGraphicFramePr>
      <xdr:xfrm>
        <a:off x="19050" y="0"/>
        <a:ext cx="9515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11</xdr:col>
      <xdr:colOff>485775</xdr:colOff>
      <xdr:row>36</xdr:row>
      <xdr:rowOff>28575</xdr:rowOff>
    </xdr:to>
    <xdr:graphicFrame>
      <xdr:nvGraphicFramePr>
        <xdr:cNvPr id="1" name="Grafico 1"/>
        <xdr:cNvGraphicFramePr/>
      </xdr:nvGraphicFramePr>
      <xdr:xfrm>
        <a:off x="0" y="123825"/>
        <a:ext cx="71913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32</xdr:row>
      <xdr:rowOff>142875</xdr:rowOff>
    </xdr:to>
    <xdr:graphicFrame>
      <xdr:nvGraphicFramePr>
        <xdr:cNvPr id="1" name="Grafico 1"/>
        <xdr:cNvGraphicFramePr/>
      </xdr:nvGraphicFramePr>
      <xdr:xfrm>
        <a:off x="0" y="0"/>
        <a:ext cx="75628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14</xdr:col>
      <xdr:colOff>561975</xdr:colOff>
      <xdr:row>37</xdr:row>
      <xdr:rowOff>38100</xdr:rowOff>
    </xdr:to>
    <xdr:graphicFrame>
      <xdr:nvGraphicFramePr>
        <xdr:cNvPr id="1" name="Grafico 1"/>
        <xdr:cNvGraphicFramePr/>
      </xdr:nvGraphicFramePr>
      <xdr:xfrm>
        <a:off x="9525" y="28575"/>
        <a:ext cx="90868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114300</xdr:colOff>
      <xdr:row>38</xdr:row>
      <xdr:rowOff>85725</xdr:rowOff>
    </xdr:to>
    <xdr:graphicFrame>
      <xdr:nvGraphicFramePr>
        <xdr:cNvPr id="1" name="Grafico 1"/>
        <xdr:cNvGraphicFramePr/>
      </xdr:nvGraphicFramePr>
      <xdr:xfrm>
        <a:off x="9525" y="9525"/>
        <a:ext cx="104298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16</xdr:col>
      <xdr:colOff>447675</xdr:colOff>
      <xdr:row>40</xdr:row>
      <xdr:rowOff>123825</xdr:rowOff>
    </xdr:to>
    <xdr:graphicFrame>
      <xdr:nvGraphicFramePr>
        <xdr:cNvPr id="1" name="Grafico 1"/>
        <xdr:cNvGraphicFramePr/>
      </xdr:nvGraphicFramePr>
      <xdr:xfrm>
        <a:off x="19050" y="28575"/>
        <a:ext cx="1018222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3">
      <selection activeCell="C32" sqref="C32"/>
    </sheetView>
  </sheetViews>
  <sheetFormatPr defaultColWidth="9.140625" defaultRowHeight="12.75"/>
  <cols>
    <col min="1" max="1" width="47.00390625" style="10" bestFit="1" customWidth="1"/>
    <col min="2" max="2" width="16.8515625" style="10" bestFit="1" customWidth="1"/>
    <col min="3" max="3" width="36.7109375" style="10" bestFit="1" customWidth="1"/>
    <col min="4" max="4" width="27.57421875" style="10" customWidth="1"/>
    <col min="5" max="16384" width="9.140625" style="10" customWidth="1"/>
  </cols>
  <sheetData>
    <row r="1" spans="1:4" ht="18" customHeight="1">
      <c r="A1" s="35" t="s">
        <v>98</v>
      </c>
      <c r="B1" s="36"/>
      <c r="C1" s="36"/>
      <c r="D1" s="37"/>
    </row>
    <row r="2" spans="1:4" ht="18" customHeight="1">
      <c r="A2" s="38"/>
      <c r="B2" s="39"/>
      <c r="C2" s="39"/>
      <c r="D2" s="40"/>
    </row>
    <row r="3" spans="1:4" ht="25.5" customHeight="1">
      <c r="A3" s="34" t="s">
        <v>112</v>
      </c>
      <c r="B3" s="34"/>
      <c r="C3" s="34"/>
      <c r="D3" s="34"/>
    </row>
    <row r="4" spans="1:4" ht="24" customHeight="1">
      <c r="A4" s="11" t="s">
        <v>70</v>
      </c>
      <c r="B4" s="12"/>
      <c r="C4" s="11" t="s">
        <v>74</v>
      </c>
      <c r="D4" s="18" t="s">
        <v>0</v>
      </c>
    </row>
    <row r="5" spans="1:4" ht="24.75" customHeight="1">
      <c r="A5" s="13" t="s">
        <v>71</v>
      </c>
      <c r="B5" s="14">
        <f>SUM(B6:B10)</f>
        <v>986867.02</v>
      </c>
      <c r="C5" s="13" t="s">
        <v>77</v>
      </c>
      <c r="D5" s="14">
        <f>SUM(D6:D10)</f>
        <v>225297922.46999997</v>
      </c>
    </row>
    <row r="6" spans="1:4" ht="24.75" customHeight="1">
      <c r="A6" s="15" t="s">
        <v>107</v>
      </c>
      <c r="B6" s="16">
        <v>23042.59</v>
      </c>
      <c r="C6" s="15" t="s">
        <v>109</v>
      </c>
      <c r="D6" s="16">
        <v>28288448.92</v>
      </c>
    </row>
    <row r="7" spans="1:4" ht="24.75" customHeight="1">
      <c r="A7" s="15" t="s">
        <v>108</v>
      </c>
      <c r="B7" s="16">
        <v>4980.33</v>
      </c>
      <c r="C7" s="19" t="s">
        <v>75</v>
      </c>
      <c r="D7" s="16">
        <v>178323544.04</v>
      </c>
    </row>
    <row r="8" spans="1:4" ht="24.75" customHeight="1">
      <c r="A8" s="15" t="s">
        <v>51</v>
      </c>
      <c r="B8" s="16">
        <v>7336.73</v>
      </c>
      <c r="C8" s="19" t="s">
        <v>76</v>
      </c>
      <c r="D8" s="16">
        <v>18685929.51</v>
      </c>
    </row>
    <row r="9" spans="1:4" ht="24.75" customHeight="1">
      <c r="A9" s="15" t="s">
        <v>52</v>
      </c>
      <c r="B9" s="16">
        <v>112290.96</v>
      </c>
      <c r="C9" s="19"/>
      <c r="D9" s="20"/>
    </row>
    <row r="10" spans="1:4" ht="24.75" customHeight="1">
      <c r="A10" s="15" t="s">
        <v>53</v>
      </c>
      <c r="B10" s="16">
        <v>839216.41</v>
      </c>
      <c r="C10" s="19"/>
      <c r="D10" s="20"/>
    </row>
    <row r="11" spans="1:4" ht="24.75" customHeight="1">
      <c r="A11" s="13" t="s">
        <v>72</v>
      </c>
      <c r="B11" s="14">
        <f>SUM(B12:B18)</f>
        <v>195661720.04</v>
      </c>
      <c r="C11" s="19"/>
      <c r="D11" s="20"/>
    </row>
    <row r="12" spans="1:4" ht="24.75" customHeight="1">
      <c r="A12" s="15" t="s">
        <v>54</v>
      </c>
      <c r="B12" s="16">
        <v>141360639.48</v>
      </c>
      <c r="C12" s="19"/>
      <c r="D12" s="20"/>
    </row>
    <row r="13" spans="1:4" ht="24.75" customHeight="1">
      <c r="A13" s="15" t="s">
        <v>55</v>
      </c>
      <c r="B13" s="16">
        <v>3144351.48</v>
      </c>
      <c r="C13" s="13" t="s">
        <v>78</v>
      </c>
      <c r="D13" s="14">
        <v>11019999.37</v>
      </c>
    </row>
    <row r="14" spans="1:4" ht="24.75" customHeight="1">
      <c r="A14" s="15" t="s">
        <v>56</v>
      </c>
      <c r="B14" s="16">
        <v>4032575.51</v>
      </c>
      <c r="C14" s="13"/>
      <c r="D14" s="14"/>
    </row>
    <row r="15" spans="1:4" ht="24.75" customHeight="1">
      <c r="A15" s="15" t="s">
        <v>57</v>
      </c>
      <c r="B15" s="16">
        <v>40799720.71</v>
      </c>
      <c r="C15" s="13"/>
      <c r="D15" s="14"/>
    </row>
    <row r="16" spans="1:4" ht="24.75" customHeight="1">
      <c r="A16" s="15" t="s">
        <v>58</v>
      </c>
      <c r="B16" s="16">
        <v>493323.83</v>
      </c>
      <c r="C16" s="13" t="s">
        <v>79</v>
      </c>
      <c r="D16" s="14">
        <v>1210255.37</v>
      </c>
    </row>
    <row r="17" spans="1:4" ht="24.75" customHeight="1">
      <c r="A17" s="15" t="s">
        <v>52</v>
      </c>
      <c r="B17" s="16">
        <v>4115728.42</v>
      </c>
      <c r="C17" s="13"/>
      <c r="D17" s="14"/>
    </row>
    <row r="18" spans="1:4" ht="24.75" customHeight="1">
      <c r="A18" s="15" t="s">
        <v>59</v>
      </c>
      <c r="B18" s="16">
        <v>1715380.61</v>
      </c>
      <c r="C18" s="13"/>
      <c r="D18" s="14"/>
    </row>
    <row r="19" spans="1:4" ht="24.75" customHeight="1">
      <c r="A19" s="13" t="s">
        <v>73</v>
      </c>
      <c r="B19" s="14">
        <v>300085.31</v>
      </c>
      <c r="C19" s="13"/>
      <c r="D19" s="14"/>
    </row>
    <row r="20" spans="1:4" ht="24.75" customHeight="1">
      <c r="A20" s="13"/>
      <c r="B20" s="14"/>
      <c r="C20" s="13"/>
      <c r="D20" s="14"/>
    </row>
    <row r="21" spans="1:4" ht="24.75" customHeight="1">
      <c r="A21" s="13" t="s">
        <v>60</v>
      </c>
      <c r="B21" s="14">
        <f>SUM(B22:B28)</f>
        <v>49976121.98</v>
      </c>
      <c r="C21" s="13" t="s">
        <v>80</v>
      </c>
      <c r="D21" s="14">
        <f>SUM(D22:D31)</f>
        <v>10300310.52</v>
      </c>
    </row>
    <row r="22" spans="1:4" ht="24.75" customHeight="1">
      <c r="A22" s="15" t="s">
        <v>61</v>
      </c>
      <c r="B22" s="16">
        <v>13558590.09</v>
      </c>
      <c r="C22" s="21" t="s">
        <v>81</v>
      </c>
      <c r="D22" s="22">
        <v>247022.38</v>
      </c>
    </row>
    <row r="23" spans="1:4" ht="24.75" customHeight="1">
      <c r="A23" s="15" t="s">
        <v>62</v>
      </c>
      <c r="B23" s="16">
        <v>238108.65</v>
      </c>
      <c r="C23" s="21" t="s">
        <v>83</v>
      </c>
      <c r="D23" s="22">
        <v>887465.09</v>
      </c>
    </row>
    <row r="24" spans="1:4" ht="24.75" customHeight="1">
      <c r="A24" s="15" t="s">
        <v>63</v>
      </c>
      <c r="B24" s="16">
        <v>555179.45</v>
      </c>
      <c r="C24" s="21" t="s">
        <v>82</v>
      </c>
      <c r="D24" s="22">
        <v>119673.85</v>
      </c>
    </row>
    <row r="25" spans="1:4" ht="24.75" customHeight="1">
      <c r="A25" s="15" t="s">
        <v>64</v>
      </c>
      <c r="B25" s="16">
        <v>47747.54</v>
      </c>
      <c r="C25" s="21" t="s">
        <v>84</v>
      </c>
      <c r="D25" s="22">
        <v>684822.15</v>
      </c>
    </row>
    <row r="26" spans="1:4" ht="24.75" customHeight="1">
      <c r="A26" s="15" t="s">
        <v>65</v>
      </c>
      <c r="B26" s="16">
        <v>20996424.9</v>
      </c>
      <c r="C26" s="21" t="s">
        <v>85</v>
      </c>
      <c r="D26" s="22">
        <v>612275.82</v>
      </c>
    </row>
    <row r="27" spans="1:4" ht="24.75" customHeight="1">
      <c r="A27" s="15" t="s">
        <v>66</v>
      </c>
      <c r="B27" s="16">
        <v>3961106.35</v>
      </c>
      <c r="C27" s="21" t="s">
        <v>86</v>
      </c>
      <c r="D27" s="22">
        <v>24136.68</v>
      </c>
    </row>
    <row r="28" spans="1:4" ht="24.75" customHeight="1">
      <c r="A28" s="15" t="s">
        <v>67</v>
      </c>
      <c r="B28" s="16">
        <v>10618965</v>
      </c>
      <c r="C28" s="21" t="s">
        <v>87</v>
      </c>
      <c r="D28" s="22">
        <v>6138126.37</v>
      </c>
    </row>
    <row r="29" spans="1:4" ht="24.75" customHeight="1">
      <c r="A29" s="15"/>
      <c r="B29" s="16"/>
      <c r="C29" s="21" t="s">
        <v>88</v>
      </c>
      <c r="D29" s="22">
        <v>1198326.66</v>
      </c>
    </row>
    <row r="30" spans="1:4" ht="24.75" customHeight="1">
      <c r="A30" s="15"/>
      <c r="B30" s="16"/>
      <c r="C30" s="21" t="s">
        <v>110</v>
      </c>
      <c r="D30" s="22">
        <v>30000</v>
      </c>
    </row>
    <row r="31" spans="1:4" ht="24.75" customHeight="1">
      <c r="A31" s="13" t="s">
        <v>68</v>
      </c>
      <c r="B31" s="14">
        <v>112023501.19</v>
      </c>
      <c r="C31" s="21" t="s">
        <v>89</v>
      </c>
      <c r="D31" s="22">
        <v>358461.52</v>
      </c>
    </row>
    <row r="32" spans="1:4" ht="24.75" customHeight="1">
      <c r="A32" s="17" t="s">
        <v>69</v>
      </c>
      <c r="B32" s="14">
        <v>11975290.07</v>
      </c>
      <c r="C32" s="13" t="s">
        <v>90</v>
      </c>
      <c r="D32" s="14">
        <v>123095097.88</v>
      </c>
    </row>
    <row r="33" spans="1:4" ht="24.75" customHeight="1">
      <c r="A33" s="11" t="s">
        <v>96</v>
      </c>
      <c r="B33" s="28">
        <f>B5+B11+B19+B31+B32+B21</f>
        <v>370923585.61</v>
      </c>
      <c r="C33" s="11" t="s">
        <v>97</v>
      </c>
      <c r="D33" s="28">
        <f>D5+D13+D16+D32+D21</f>
        <v>370923585.60999995</v>
      </c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</sheetData>
  <sheetProtection/>
  <mergeCells count="2">
    <mergeCell ref="A3:D3"/>
    <mergeCell ref="A1:D2"/>
  </mergeCells>
  <printOptions horizontalCentered="1"/>
  <pageMargins left="0.3937007874015748" right="0.3937007874015748" top="0.3937007874015748" bottom="0.3937007874015748" header="0" footer="0.1968503937007874"/>
  <pageSetup fitToHeight="0" fitToWidth="1" orientation="portrait" pageOrder="overThenDown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2" sqref="D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44:B253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70.57421875" style="0" customWidth="1"/>
    <col min="2" max="2" width="20.28125" style="0" customWidth="1"/>
  </cols>
  <sheetData>
    <row r="244" ht="19.5" customHeight="1">
      <c r="A244" s="33" t="s">
        <v>25</v>
      </c>
    </row>
    <row r="245" spans="1:2" ht="19.5" customHeight="1">
      <c r="A245" s="31" t="s">
        <v>99</v>
      </c>
      <c r="B245" s="30">
        <v>22104491.03</v>
      </c>
    </row>
    <row r="246" spans="1:2" ht="19.5" customHeight="1">
      <c r="A246" s="32" t="s">
        <v>100</v>
      </c>
      <c r="B246" s="30">
        <v>431497.93</v>
      </c>
    </row>
    <row r="247" spans="1:2" ht="19.5" customHeight="1">
      <c r="A247" s="32" t="s">
        <v>102</v>
      </c>
      <c r="B247" s="30">
        <v>2146988.56</v>
      </c>
    </row>
    <row r="248" spans="1:2" ht="19.5" customHeight="1">
      <c r="A248" s="32" t="s">
        <v>101</v>
      </c>
      <c r="B248" s="30">
        <v>215912.77</v>
      </c>
    </row>
    <row r="249" spans="1:2" ht="19.5" customHeight="1">
      <c r="A249" s="32" t="s">
        <v>103</v>
      </c>
      <c r="B249" s="30">
        <v>423674.68</v>
      </c>
    </row>
    <row r="250" spans="1:2" ht="19.5" customHeight="1">
      <c r="A250" s="32" t="s">
        <v>104</v>
      </c>
      <c r="B250" s="30">
        <v>2525447.09</v>
      </c>
    </row>
    <row r="251" spans="1:2" ht="19.5" customHeight="1">
      <c r="A251" s="32" t="s">
        <v>105</v>
      </c>
      <c r="B251" s="30">
        <v>39659683.73</v>
      </c>
    </row>
    <row r="252" spans="1:2" ht="19.5" customHeight="1">
      <c r="A252" s="32" t="s">
        <v>106</v>
      </c>
      <c r="B252" s="30">
        <v>7776508.34</v>
      </c>
    </row>
    <row r="253" ht="12.75">
      <c r="B253" s="23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31" sqref="S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5" sqref="P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41" sqref="N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T24" sqref="T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B1">
      <selection activeCell="C53" sqref="C53"/>
    </sheetView>
  </sheetViews>
  <sheetFormatPr defaultColWidth="9.140625" defaultRowHeight="12.75"/>
  <cols>
    <col min="1" max="1" width="5.00390625" style="0" bestFit="1" customWidth="1"/>
    <col min="2" max="2" width="70.421875" style="0" customWidth="1"/>
    <col min="3" max="3" width="21.00390625" style="0" bestFit="1" customWidth="1"/>
    <col min="4" max="4" width="5.00390625" style="0" bestFit="1" customWidth="1"/>
  </cols>
  <sheetData>
    <row r="1" spans="2:5" s="10" customFormat="1" ht="18" customHeight="1">
      <c r="B1" s="42" t="s">
        <v>98</v>
      </c>
      <c r="C1" s="42"/>
      <c r="D1" s="29"/>
      <c r="E1" s="29"/>
    </row>
    <row r="2" spans="2:5" s="10" customFormat="1" ht="18" customHeight="1">
      <c r="B2" s="42"/>
      <c r="C2" s="42"/>
      <c r="D2" s="29"/>
      <c r="E2" s="29"/>
    </row>
    <row r="3" spans="2:3" ht="21" customHeight="1">
      <c r="B3" s="41" t="s">
        <v>111</v>
      </c>
      <c r="C3" s="41"/>
    </row>
    <row r="4" spans="1:4" ht="24" customHeight="1">
      <c r="A4" s="1"/>
      <c r="B4" s="8" t="s">
        <v>6</v>
      </c>
      <c r="C4" s="9"/>
      <c r="D4" s="1"/>
    </row>
    <row r="5" spans="1:4" ht="24.75" customHeight="1">
      <c r="A5" s="1"/>
      <c r="B5" s="2" t="s">
        <v>10</v>
      </c>
      <c r="C5" s="3">
        <f>SUM(C6:C8)</f>
        <v>38696019.28</v>
      </c>
      <c r="D5" s="1"/>
    </row>
    <row r="6" spans="1:4" ht="24.75" customHeight="1">
      <c r="A6" s="1"/>
      <c r="B6" s="4" t="s">
        <v>26</v>
      </c>
      <c r="C6" s="5">
        <v>27528451.7</v>
      </c>
      <c r="D6" s="1"/>
    </row>
    <row r="7" spans="1:4" ht="24.75" customHeight="1">
      <c r="A7" s="1"/>
      <c r="B7" s="4" t="s">
        <v>27</v>
      </c>
      <c r="C7" s="5">
        <v>3094890.53</v>
      </c>
      <c r="D7" s="1"/>
    </row>
    <row r="8" spans="1:4" ht="24.75" customHeight="1">
      <c r="A8" s="1"/>
      <c r="B8" s="4" t="s">
        <v>28</v>
      </c>
      <c r="C8" s="5">
        <v>8072677.05</v>
      </c>
      <c r="D8" s="1"/>
    </row>
    <row r="9" spans="1:4" ht="24.75" customHeight="1">
      <c r="A9" s="1"/>
      <c r="B9" s="2" t="s">
        <v>11</v>
      </c>
      <c r="C9" s="3">
        <f>SUM(C10:C16)</f>
        <v>149256713.55</v>
      </c>
      <c r="D9" s="1"/>
    </row>
    <row r="10" spans="1:4" ht="24.75" customHeight="1">
      <c r="A10" s="1"/>
      <c r="B10" s="4" t="s">
        <v>29</v>
      </c>
      <c r="C10" s="5">
        <v>138375958.86</v>
      </c>
      <c r="D10" s="1"/>
    </row>
    <row r="11" spans="1:4" ht="24.75" customHeight="1">
      <c r="A11" s="1"/>
      <c r="B11" s="4" t="s">
        <v>30</v>
      </c>
      <c r="C11" s="5">
        <v>644862.42</v>
      </c>
      <c r="D11" s="1"/>
    </row>
    <row r="12" spans="1:4" ht="24.75" customHeight="1">
      <c r="A12" s="1"/>
      <c r="B12" s="4" t="s">
        <v>31</v>
      </c>
      <c r="C12" s="5">
        <v>34331.61</v>
      </c>
      <c r="D12" s="1"/>
    </row>
    <row r="13" spans="1:4" ht="24.75" customHeight="1">
      <c r="A13" s="1"/>
      <c r="B13" s="4" t="s">
        <v>32</v>
      </c>
      <c r="C13" s="5">
        <v>847577.95</v>
      </c>
      <c r="D13" s="1"/>
    </row>
    <row r="14" spans="1:4" ht="24.75" customHeight="1">
      <c r="A14" s="1"/>
      <c r="B14" s="4" t="s">
        <v>33</v>
      </c>
      <c r="C14" s="5">
        <v>74302.38</v>
      </c>
      <c r="D14" s="1"/>
    </row>
    <row r="15" spans="1:4" ht="24.75" customHeight="1">
      <c r="A15" s="1"/>
      <c r="B15" s="4" t="s">
        <v>34</v>
      </c>
      <c r="C15" s="5">
        <v>811526.08</v>
      </c>
      <c r="D15" s="1"/>
    </row>
    <row r="16" spans="1:4" ht="24.75" customHeight="1">
      <c r="A16" s="1"/>
      <c r="B16" s="4" t="s">
        <v>35</v>
      </c>
      <c r="C16" s="5">
        <v>8468154.25</v>
      </c>
      <c r="D16" s="1"/>
    </row>
    <row r="17" spans="1:4" ht="24.75" customHeight="1">
      <c r="A17" s="1"/>
      <c r="B17" s="2" t="s">
        <v>8</v>
      </c>
      <c r="C17" s="3">
        <v>0</v>
      </c>
      <c r="D17" s="1"/>
    </row>
    <row r="18" spans="1:4" ht="24.75" customHeight="1">
      <c r="A18" s="1"/>
      <c r="B18" s="2" t="s">
        <v>25</v>
      </c>
      <c r="C18" s="3">
        <v>52206657.36</v>
      </c>
      <c r="D18" s="1"/>
    </row>
    <row r="19" spans="1:4" ht="24.75" customHeight="1">
      <c r="A19" s="1"/>
      <c r="B19" s="2" t="s">
        <v>9</v>
      </c>
      <c r="C19" s="3">
        <v>2224777.92</v>
      </c>
      <c r="D19" s="1"/>
    </row>
    <row r="20" spans="1:4" ht="24.75" customHeight="1">
      <c r="A20" s="1"/>
      <c r="B20" s="8" t="s">
        <v>12</v>
      </c>
      <c r="C20" s="3">
        <f>C5+C9+C18+C17+C19</f>
        <v>242384168.10999998</v>
      </c>
      <c r="D20" s="1"/>
    </row>
    <row r="21" spans="1:4" ht="24.75" customHeight="1">
      <c r="A21" s="1"/>
      <c r="B21" s="8" t="s">
        <v>13</v>
      </c>
      <c r="C21" s="3"/>
      <c r="D21" s="1"/>
    </row>
    <row r="22" spans="1:4" ht="24.75" customHeight="1">
      <c r="A22" s="1"/>
      <c r="B22" s="2" t="s">
        <v>14</v>
      </c>
      <c r="C22" s="3">
        <f>C23+C29</f>
        <v>138925713.32</v>
      </c>
      <c r="D22" s="1"/>
    </row>
    <row r="23" spans="1:4" ht="24.75" customHeight="1">
      <c r="A23" s="1"/>
      <c r="B23" s="6" t="s">
        <v>15</v>
      </c>
      <c r="C23" s="7">
        <f>SUM(C24:C28)</f>
        <v>94263065.79</v>
      </c>
      <c r="D23" s="1"/>
    </row>
    <row r="24" spans="1:4" ht="24.75" customHeight="1">
      <c r="A24" s="1"/>
      <c r="B24" s="4" t="s">
        <v>36</v>
      </c>
      <c r="C24" s="5">
        <v>87209897.4</v>
      </c>
      <c r="D24" s="1"/>
    </row>
    <row r="25" spans="1:4" ht="24.75" customHeight="1">
      <c r="A25" s="1"/>
      <c r="B25" s="4" t="s">
        <v>37</v>
      </c>
      <c r="C25" s="5">
        <v>5788199.72</v>
      </c>
      <c r="D25" s="1"/>
    </row>
    <row r="26" spans="1:4" ht="24.75" customHeight="1">
      <c r="A26" s="1"/>
      <c r="B26" s="4" t="s">
        <v>38</v>
      </c>
      <c r="C26" s="5">
        <v>230112.88</v>
      </c>
      <c r="D26" s="1"/>
    </row>
    <row r="27" spans="1:4" ht="24.75" customHeight="1">
      <c r="A27" s="1"/>
      <c r="B27" s="4" t="s">
        <v>39</v>
      </c>
      <c r="C27" s="5">
        <v>1014793.73</v>
      </c>
      <c r="D27" s="1"/>
    </row>
    <row r="28" spans="1:4" ht="24.75" customHeight="1">
      <c r="A28" s="1"/>
      <c r="B28" s="4" t="s">
        <v>40</v>
      </c>
      <c r="C28" s="5">
        <v>20062.06</v>
      </c>
      <c r="D28" s="1"/>
    </row>
    <row r="29" spans="1:4" ht="24.75" customHeight="1">
      <c r="A29" s="1"/>
      <c r="B29" s="6" t="s">
        <v>16</v>
      </c>
      <c r="C29" s="7">
        <v>44662647.53</v>
      </c>
      <c r="D29" s="1"/>
    </row>
    <row r="30" spans="1:4" ht="24.75" customHeight="1">
      <c r="A30" s="1"/>
      <c r="B30" s="2" t="s">
        <v>17</v>
      </c>
      <c r="C30" s="7">
        <f>SUM(C31:C40)</f>
        <v>51639514.71</v>
      </c>
      <c r="D30" s="1"/>
    </row>
    <row r="31" spans="1:4" ht="24.75" customHeight="1">
      <c r="A31" s="1"/>
      <c r="B31" s="4" t="s">
        <v>41</v>
      </c>
      <c r="C31" s="5">
        <v>20391221.83</v>
      </c>
      <c r="D31" s="1"/>
    </row>
    <row r="32" spans="1:4" ht="24.75" customHeight="1">
      <c r="A32" s="1"/>
      <c r="B32" s="4" t="s">
        <v>42</v>
      </c>
      <c r="C32" s="5">
        <v>341734.29</v>
      </c>
      <c r="D32" s="1"/>
    </row>
    <row r="33" spans="1:4" ht="24.75" customHeight="1">
      <c r="A33" s="1"/>
      <c r="B33" s="4" t="s">
        <v>43</v>
      </c>
      <c r="C33" s="5">
        <v>8120.14</v>
      </c>
      <c r="D33" s="1"/>
    </row>
    <row r="34" spans="1:4" ht="24.75" customHeight="1">
      <c r="A34" s="1"/>
      <c r="B34" s="4" t="s">
        <v>44</v>
      </c>
      <c r="C34" s="5">
        <v>4127581.68</v>
      </c>
      <c r="D34" s="1"/>
    </row>
    <row r="35" spans="1:4" ht="24.75" customHeight="1">
      <c r="A35" s="1"/>
      <c r="B35" s="4" t="s">
        <v>45</v>
      </c>
      <c r="C35" s="5">
        <v>4419810.37</v>
      </c>
      <c r="D35" s="1"/>
    </row>
    <row r="36" spans="1:4" ht="24.75" customHeight="1">
      <c r="A36" s="1"/>
      <c r="B36" s="4" t="s">
        <v>46</v>
      </c>
      <c r="C36" s="5">
        <v>58541.16</v>
      </c>
      <c r="D36" s="1"/>
    </row>
    <row r="37" spans="1:4" ht="24.75" customHeight="1">
      <c r="A37" s="1"/>
      <c r="B37" s="4" t="s">
        <v>47</v>
      </c>
      <c r="C37" s="5">
        <v>18590198.65</v>
      </c>
      <c r="D37" s="1"/>
    </row>
    <row r="38" spans="1:4" ht="24.75" customHeight="1">
      <c r="A38" s="1"/>
      <c r="B38" s="4" t="s">
        <v>48</v>
      </c>
      <c r="C38" s="5">
        <v>1437899.21</v>
      </c>
      <c r="D38" s="1"/>
    </row>
    <row r="39" spans="1:4" ht="24.75" customHeight="1">
      <c r="A39" s="1"/>
      <c r="B39" s="4" t="s">
        <v>49</v>
      </c>
      <c r="C39" s="5">
        <v>1319313.53</v>
      </c>
      <c r="D39" s="1"/>
    </row>
    <row r="40" spans="1:4" ht="24.75" customHeight="1">
      <c r="A40" s="1"/>
      <c r="B40" s="4" t="s">
        <v>50</v>
      </c>
      <c r="C40" s="5">
        <v>945093.85</v>
      </c>
      <c r="D40" s="1"/>
    </row>
    <row r="41" spans="1:4" ht="24.75" customHeight="1">
      <c r="A41" s="1"/>
      <c r="B41" s="2" t="s">
        <v>18</v>
      </c>
      <c r="C41" s="7">
        <f>SUM(C42:C45)</f>
        <v>14525539.27</v>
      </c>
      <c r="D41" s="1"/>
    </row>
    <row r="42" spans="1:4" ht="24.75" customHeight="1">
      <c r="A42" s="1"/>
      <c r="B42" s="4" t="s">
        <v>1</v>
      </c>
      <c r="C42" s="5">
        <v>151161.29</v>
      </c>
      <c r="D42" s="1"/>
    </row>
    <row r="43" spans="1:4" ht="24.75" customHeight="1">
      <c r="A43" s="1"/>
      <c r="B43" s="4" t="s">
        <v>2</v>
      </c>
      <c r="C43" s="5">
        <v>14374377.98</v>
      </c>
      <c r="D43" s="1"/>
    </row>
    <row r="44" spans="1:4" ht="24.75" customHeight="1">
      <c r="A44" s="1"/>
      <c r="B44" s="4" t="s">
        <v>3</v>
      </c>
      <c r="C44" s="5"/>
      <c r="D44" s="1"/>
    </row>
    <row r="45" spans="1:4" ht="24.75" customHeight="1">
      <c r="A45" s="1"/>
      <c r="B45" s="4" t="s">
        <v>4</v>
      </c>
      <c r="C45" s="5"/>
      <c r="D45" s="1"/>
    </row>
    <row r="46" spans="1:4" ht="24.75" customHeight="1">
      <c r="A46" s="1"/>
      <c r="B46" s="2" t="s">
        <v>19</v>
      </c>
      <c r="C46" s="7">
        <v>4726357.69</v>
      </c>
      <c r="D46" s="1"/>
    </row>
    <row r="47" spans="1:4" ht="24.75" customHeight="1">
      <c r="A47" s="1"/>
      <c r="B47" s="2" t="s">
        <v>20</v>
      </c>
      <c r="C47" s="7">
        <v>2450539.57</v>
      </c>
      <c r="D47" s="1"/>
    </row>
    <row r="48" spans="1:4" ht="24.75" customHeight="1">
      <c r="A48" s="1"/>
      <c r="B48" s="2" t="s">
        <v>21</v>
      </c>
      <c r="C48" s="7">
        <f>-22113.99+843.26</f>
        <v>-21270.730000000003</v>
      </c>
      <c r="D48" s="1"/>
    </row>
    <row r="49" spans="1:4" ht="24.75" customHeight="1">
      <c r="A49" s="1"/>
      <c r="B49" s="2" t="s">
        <v>22</v>
      </c>
      <c r="C49" s="7">
        <v>480591.41</v>
      </c>
      <c r="D49" s="1"/>
    </row>
    <row r="50" spans="1:4" ht="24.75" customHeight="1">
      <c r="A50" s="1"/>
      <c r="B50" s="2" t="s">
        <v>23</v>
      </c>
      <c r="C50" s="7">
        <v>3117044.58</v>
      </c>
      <c r="D50" s="1"/>
    </row>
    <row r="51" spans="1:4" ht="24.75" customHeight="1">
      <c r="A51" s="1"/>
      <c r="B51" s="2" t="s">
        <v>24</v>
      </c>
      <c r="C51" s="7">
        <v>9017885.88</v>
      </c>
      <c r="D51" s="1"/>
    </row>
    <row r="52" spans="1:4" ht="24.75" customHeight="1">
      <c r="A52" s="1"/>
      <c r="B52" s="8" t="s">
        <v>7</v>
      </c>
      <c r="C52" s="3">
        <f>C23+C29+C30+C41+C46+C47+C48+C49+C50+C51</f>
        <v>224861915.70000002</v>
      </c>
      <c r="D52" s="1"/>
    </row>
    <row r="53" spans="1:4" ht="24.75" customHeight="1">
      <c r="A53" s="1"/>
      <c r="B53" s="8" t="s">
        <v>5</v>
      </c>
      <c r="C53" s="3">
        <f>C20-C52</f>
        <v>17522252.409999967</v>
      </c>
      <c r="D53" s="1"/>
    </row>
  </sheetData>
  <sheetProtection/>
  <mergeCells count="2">
    <mergeCell ref="B3:C3"/>
    <mergeCell ref="B1:C2"/>
  </mergeCells>
  <printOptions horizontalCentered="1"/>
  <pageMargins left="0.3937007874015748" right="0.3937007874015748" top="0.3937007874015748" bottom="0.3937007874015748" header="0" footer="0.1968503937007874"/>
  <pageSetup fitToHeight="0" fitToWidth="1" orientation="portrait" pageOrder="overThenDown" paperSize="9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82.421875" style="0" customWidth="1"/>
    <col min="2" max="2" width="13.8515625" style="23" bestFit="1" customWidth="1"/>
  </cols>
  <sheetData>
    <row r="1" spans="1:2" ht="12.75" customHeight="1">
      <c r="A1" s="42" t="s">
        <v>98</v>
      </c>
      <c r="B1" s="42"/>
    </row>
    <row r="2" spans="1:2" ht="12.75" customHeight="1">
      <c r="A2" s="42"/>
      <c r="B2" s="42"/>
    </row>
    <row r="3" spans="1:2" ht="12.75">
      <c r="A3" s="43" t="s">
        <v>91</v>
      </c>
      <c r="B3" s="43"/>
    </row>
    <row r="4" spans="1:2" ht="12.75">
      <c r="A4" s="24"/>
      <c r="B4" s="25"/>
    </row>
    <row r="5" spans="1:2" ht="12.75">
      <c r="A5" s="26" t="s">
        <v>92</v>
      </c>
      <c r="B5" s="27">
        <v>-3652594.03</v>
      </c>
    </row>
    <row r="6" spans="1:2" ht="12.75">
      <c r="A6" s="24"/>
      <c r="B6" s="25"/>
    </row>
    <row r="7" spans="1:2" ht="12.75">
      <c r="A7" s="26" t="s">
        <v>93</v>
      </c>
      <c r="B7" s="27">
        <v>-4670898.93</v>
      </c>
    </row>
    <row r="8" spans="1:2" ht="12.75">
      <c r="A8" s="24"/>
      <c r="B8" s="25"/>
    </row>
    <row r="9" spans="1:2" ht="12.75">
      <c r="A9" s="26" t="s">
        <v>94</v>
      </c>
      <c r="B9" s="27">
        <v>-103993.73</v>
      </c>
    </row>
    <row r="10" spans="1:2" ht="12.75">
      <c r="A10" s="24"/>
      <c r="B10" s="25"/>
    </row>
    <row r="11" spans="1:2" ht="12.75">
      <c r="A11" s="26" t="s">
        <v>95</v>
      </c>
      <c r="B11" s="27">
        <v>-8427486.69</v>
      </c>
    </row>
  </sheetData>
  <sheetProtection/>
  <mergeCells count="2">
    <mergeCell ref="A3:B3"/>
    <mergeCell ref="A1:B2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S26" sqref="S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O36" sqref="O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Q20" sqref="Q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5" sqref="S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5" sqref="M4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Beatrice.Casagrande</cp:lastModifiedBy>
  <cp:lastPrinted>2017-06-09T08:09:51Z</cp:lastPrinted>
  <dcterms:created xsi:type="dcterms:W3CDTF">2016-10-04T10:22:12Z</dcterms:created>
  <dcterms:modified xsi:type="dcterms:W3CDTF">2017-06-09T08:58:19Z</dcterms:modified>
  <cp:category/>
  <cp:version/>
  <cp:contentType/>
  <cp:contentStatus/>
</cp:coreProperties>
</file>